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na\Desktop\PR\ELÉTRICA - Publicação\"/>
    </mc:Choice>
  </mc:AlternateContent>
  <bookViews>
    <workbookView xWindow="0" yWindow="0" windowWidth="20490" windowHeight="7650" tabRatio="887" firstSheet="1" activeTab="1"/>
  </bookViews>
  <sheets>
    <sheet name="Carregador de material" sheetId="12" state="hidden" r:id="rId1"/>
    <sheet name="(I) RESUMO CONTRATAÇÃO " sheetId="73" r:id="rId2"/>
    <sheet name="Eng Eletricista" sheetId="52" r:id="rId3"/>
    <sheet name="Enc. geral" sheetId="58" r:id="rId4"/>
    <sheet name="Eletricista" sheetId="37" r:id="rId5"/>
    <sheet name="Eletricista plant. (diurno)" sheetId="54" r:id="rId6"/>
    <sheet name="Eletricista plant. (noturno)" sheetId="74" r:id="rId7"/>
    <sheet name="Auxiliar de manutenção " sheetId="55" r:id="rId8"/>
    <sheet name="Téc. Eletrônica" sheetId="57" r:id="rId9"/>
    <sheet name="Téc. comando, controle e autom" sheetId="56" r:id="rId10"/>
    <sheet name="Téc. em nobreak" sheetId="60" r:id="rId11"/>
    <sheet name="Téc. grupo motogerador" sheetId="64" r:id="rId12"/>
    <sheet name="Desenhista Técnico (60hmês)" sheetId="66" r:id="rId13"/>
    <sheet name="Almoxarife" sheetId="67" r:id="rId14"/>
    <sheet name="Auxiliar administrativo" sheetId="69" r:id="rId15"/>
    <sheet name="Motorista" sheetId="70" r:id="rId16"/>
    <sheet name="(II) POSTOS DE TRABALHO " sheetId="71" r:id="rId17"/>
    <sheet name="Servente de limpeza" sheetId="36" state="hidden" r:id="rId18"/>
    <sheet name="Jauzeiro" sheetId="38" state="hidden" r:id="rId19"/>
    <sheet name="(III) Materiais" sheetId="82" r:id="rId20"/>
    <sheet name="(IV) Ferramentas " sheetId="87" r:id="rId21"/>
    <sheet name="(V) Equipamentos" sheetId="86" r:id="rId22"/>
    <sheet name="(VI) Uniforme " sheetId="84" r:id="rId23"/>
    <sheet name="(VII) EPI" sheetId="89" r:id="rId24"/>
    <sheet name="(VIII) Combustíveis" sheetId="88" r:id="rId25"/>
  </sheets>
  <definedNames>
    <definedName name="_xlnm._FilterDatabase" localSheetId="19" hidden="1">'(III) Materiais'!$A$3:$I$367</definedName>
    <definedName name="_xlnm._FilterDatabase" localSheetId="20" hidden="1">'(IV) Ferramentas '!$A$2:$E$63</definedName>
    <definedName name="_xlnm._FilterDatabase" localSheetId="24" hidden="1">'(VIII) Combustíveis'!$A$3:$I$7</definedName>
    <definedName name="_xlnm.Print_Area" localSheetId="1">'(I) RESUMO CONTRATAÇÃO '!$A$2:$I$36</definedName>
    <definedName name="_xlnm.Print_Area" localSheetId="16">'(II) POSTOS DE TRABALHO '!$A$1:$K$18</definedName>
    <definedName name="_xlnm.Print_Area" localSheetId="19">'(III) Materiais'!$A$1:$I$377</definedName>
    <definedName name="_xlnm.Print_Area" localSheetId="20">'(IV) Ferramentas '!$A$1:$K$65</definedName>
    <definedName name="_xlnm.Print_Area" localSheetId="21">'(V) Equipamentos'!$A$1:$J$10</definedName>
    <definedName name="_xlnm.Print_Area" localSheetId="24">'(VIII) Combustíveis'!$A$1:$I$14</definedName>
    <definedName name="_xlnm.Print_Area" localSheetId="13">Almoxarife!$A$1:$F$174</definedName>
    <definedName name="_xlnm.Print_Area" localSheetId="14">'Auxiliar administrativo'!$A$1:$F$174</definedName>
    <definedName name="_xlnm.Print_Area" localSheetId="7">'Auxiliar de manutenção '!$A$1:$F$174</definedName>
    <definedName name="_xlnm.Print_Area" localSheetId="0">'Carregador de material'!$A$1:$I$146</definedName>
    <definedName name="_xlnm.Print_Area" localSheetId="12">'Desenhista Técnico (60hmês)'!$A$1:$F$174</definedName>
    <definedName name="_xlnm.Print_Area" localSheetId="4">Eletricista!$A$1:$F$174</definedName>
    <definedName name="_xlnm.Print_Area" localSheetId="5">'Eletricista plant. (diurno)'!$A$1:$F$174</definedName>
    <definedName name="_xlnm.Print_Area" localSheetId="6">'Eletricista plant. (noturno)'!$A$1:$F$174</definedName>
    <definedName name="_xlnm.Print_Area" localSheetId="3">'Enc. geral'!$A$1:$F$174</definedName>
    <definedName name="_xlnm.Print_Area" localSheetId="2">'Eng Eletricista'!$A$1:$F$174</definedName>
    <definedName name="_xlnm.Print_Area" localSheetId="15">Motorista!$A$1:$F$174</definedName>
    <definedName name="_xlnm.Print_Area" localSheetId="17">'Servente de limpeza'!$A$1:$G$154</definedName>
    <definedName name="_xlnm.Print_Area" localSheetId="9">'Téc. comando, controle e autom'!$A$1:$F$174</definedName>
    <definedName name="_xlnm.Print_Area" localSheetId="8">'Téc. Eletrônica'!$A$1:$F$174</definedName>
    <definedName name="_xlnm.Print_Area" localSheetId="10">'Téc. em nobreak'!$A$1:$F$174</definedName>
    <definedName name="_xlnm.Print_Area" localSheetId="11">'Téc. grupo motogerador'!$A$1:$F$174</definedName>
    <definedName name="UN" localSheetId="1">#REF!</definedName>
    <definedName name="UN" localSheetId="16">#REF!</definedName>
    <definedName name="UN" localSheetId="20">#REF!</definedName>
    <definedName name="UN" localSheetId="21">#REF!</definedName>
    <definedName name="UN" localSheetId="22">#REF!</definedName>
    <definedName name="UN" localSheetId="23">#REF!</definedName>
    <definedName name="UN" localSheetId="24">#REF!</definedName>
    <definedName name="UN" localSheetId="13">#REF!</definedName>
    <definedName name="UN" localSheetId="14">#REF!</definedName>
    <definedName name="UN" localSheetId="7">#REF!</definedName>
    <definedName name="UN" localSheetId="12">#REF!</definedName>
    <definedName name="UN" localSheetId="5">#REF!</definedName>
    <definedName name="UN" localSheetId="6">#REF!</definedName>
    <definedName name="UN" localSheetId="3">#REF!</definedName>
    <definedName name="UN" localSheetId="2">#REF!</definedName>
    <definedName name="UN" localSheetId="15">#REF!</definedName>
    <definedName name="UN" localSheetId="9">#REF!</definedName>
    <definedName name="UN" localSheetId="8">#REF!</definedName>
    <definedName name="UN" localSheetId="10">#REF!</definedName>
    <definedName name="UN" localSheetId="11">#REF!</definedName>
    <definedName name="UN">#REF!</definedName>
  </definedNames>
  <calcPr calcId="162913"/>
</workbook>
</file>

<file path=xl/calcChain.xml><?xml version="1.0" encoding="utf-8"?>
<calcChain xmlns="http://schemas.openxmlformats.org/spreadsheetml/2006/main">
  <c r="I25" i="73" l="1"/>
  <c r="U12" i="84" l="1"/>
  <c r="V12" i="84" s="1"/>
  <c r="U11" i="84"/>
  <c r="V11" i="84" s="1"/>
  <c r="U10" i="84"/>
  <c r="V10" i="84" s="1"/>
  <c r="U9" i="84"/>
  <c r="V9" i="84" s="1"/>
  <c r="G22" i="89"/>
  <c r="H22" i="89" s="1"/>
  <c r="I22" i="89" s="1"/>
  <c r="G21" i="89"/>
  <c r="H21" i="89" s="1"/>
  <c r="I21" i="89" s="1"/>
  <c r="G20" i="89"/>
  <c r="H20" i="89" s="1"/>
  <c r="I20" i="89" s="1"/>
  <c r="G19" i="89"/>
  <c r="H19" i="89" s="1"/>
  <c r="I19" i="89" s="1"/>
  <c r="G18" i="89"/>
  <c r="H18" i="89" s="1"/>
  <c r="I18" i="89" s="1"/>
  <c r="G17" i="89"/>
  <c r="H17" i="89" s="1"/>
  <c r="I17" i="89" s="1"/>
  <c r="G16" i="89"/>
  <c r="H16" i="89" s="1"/>
  <c r="I16" i="89" s="1"/>
  <c r="G15" i="89"/>
  <c r="H15" i="89" s="1"/>
  <c r="I15" i="89" s="1"/>
  <c r="G14" i="89"/>
  <c r="H14" i="89" s="1"/>
  <c r="I14" i="89" s="1"/>
  <c r="G13" i="89"/>
  <c r="H13" i="89" s="1"/>
  <c r="I13" i="89" s="1"/>
  <c r="G12" i="89"/>
  <c r="H12" i="89" s="1"/>
  <c r="I12" i="89" s="1"/>
  <c r="G11" i="89"/>
  <c r="H11" i="89" s="1"/>
  <c r="I11" i="89" s="1"/>
  <c r="G10" i="89"/>
  <c r="H10" i="89" s="1"/>
  <c r="I10" i="89" s="1"/>
  <c r="G9" i="89"/>
  <c r="H9" i="89" s="1"/>
  <c r="U14" i="84" l="1"/>
  <c r="U15" i="84"/>
  <c r="U16" i="84" s="1"/>
  <c r="U19" i="84" s="1"/>
  <c r="F142" i="74" s="1"/>
  <c r="I9" i="89"/>
  <c r="H24" i="89"/>
  <c r="H25" i="89" l="1"/>
  <c r="H26" i="89" s="1"/>
  <c r="H28" i="89" s="1"/>
  <c r="I24" i="89"/>
  <c r="F145" i="70" l="1"/>
  <c r="F145" i="64"/>
  <c r="F145" i="55"/>
  <c r="F145" i="58"/>
  <c r="F145" i="69"/>
  <c r="F145" i="60"/>
  <c r="F145" i="74"/>
  <c r="F145" i="52"/>
  <c r="F145" i="67"/>
  <c r="F145" i="56"/>
  <c r="F145" i="54"/>
  <c r="F145" i="66"/>
  <c r="F145" i="57"/>
  <c r="F145" i="37"/>
  <c r="N12" i="84"/>
  <c r="O12" i="84" s="1"/>
  <c r="P12" i="84" s="1"/>
  <c r="AC12" i="84"/>
  <c r="AD12" i="84" s="1"/>
  <c r="AB12" i="84"/>
  <c r="Z12" i="84"/>
  <c r="X12" i="84"/>
  <c r="T12" i="84"/>
  <c r="R12" i="84"/>
  <c r="AE12" i="84" l="1"/>
  <c r="AC11" i="84" l="1"/>
  <c r="AD11" i="84" s="1"/>
  <c r="AA11" i="84"/>
  <c r="AB11" i="84" s="1"/>
  <c r="Y11" i="84"/>
  <c r="Z11" i="84" s="1"/>
  <c r="W11" i="84"/>
  <c r="X11" i="84" s="1"/>
  <c r="S11" i="84"/>
  <c r="T11" i="84" s="1"/>
  <c r="Q11" i="84"/>
  <c r="R11" i="84" s="1"/>
  <c r="N11" i="84"/>
  <c r="O11" i="84" s="1"/>
  <c r="P11" i="84" s="1"/>
  <c r="AE11" i="84" l="1"/>
  <c r="AE17" i="84"/>
  <c r="AC10" i="84" l="1"/>
  <c r="AD10" i="84" s="1"/>
  <c r="AA10" i="84"/>
  <c r="AB10" i="84" s="1"/>
  <c r="Y10" i="84"/>
  <c r="Z10" i="84" s="1"/>
  <c r="W10" i="84"/>
  <c r="X10" i="84" s="1"/>
  <c r="S10" i="84"/>
  <c r="T10" i="84" s="1"/>
  <c r="Q10" i="84"/>
  <c r="R10" i="84" s="1"/>
  <c r="AC9" i="84"/>
  <c r="AD9" i="84" s="1"/>
  <c r="AA9" i="84"/>
  <c r="AB9" i="84" s="1"/>
  <c r="Y9" i="84"/>
  <c r="Z9" i="84" s="1"/>
  <c r="W9" i="84"/>
  <c r="X9" i="84" s="1"/>
  <c r="S9" i="84"/>
  <c r="T9" i="84" s="1"/>
  <c r="Q9" i="84"/>
  <c r="R9" i="84" s="1"/>
  <c r="AE9" i="84" l="1"/>
  <c r="AE10" i="84"/>
  <c r="C5" i="73"/>
  <c r="Q15" i="84" l="1"/>
  <c r="Q16" i="84" s="1"/>
  <c r="Q19" i="84" s="1"/>
  <c r="F142" i="52" s="1"/>
  <c r="Q14" i="84"/>
  <c r="W15" i="84"/>
  <c r="W16" i="84" s="1"/>
  <c r="W19" i="84" s="1"/>
  <c r="W14" i="84"/>
  <c r="AA15" i="84"/>
  <c r="AA16" i="84" s="1"/>
  <c r="AA19" i="84" s="1"/>
  <c r="AA14" i="84"/>
  <c r="S14" i="84"/>
  <c r="S15" i="84"/>
  <c r="S16" i="84" s="1"/>
  <c r="S19" i="84" s="1"/>
  <c r="F142" i="58" s="1"/>
  <c r="Y15" i="84"/>
  <c r="Y16" i="84" s="1"/>
  <c r="Y19" i="84" s="1"/>
  <c r="Y14" i="84"/>
  <c r="AC15" i="84"/>
  <c r="AC14" i="84"/>
  <c r="AE14" i="84"/>
  <c r="F6" i="88"/>
  <c r="E6" i="88"/>
  <c r="I5" i="88"/>
  <c r="G5" i="88"/>
  <c r="H5" i="88" s="1"/>
  <c r="I4" i="88"/>
  <c r="G4" i="88"/>
  <c r="H4" i="88" s="1"/>
  <c r="F142" i="55" l="1"/>
  <c r="F142" i="67"/>
  <c r="F142" i="70"/>
  <c r="F142" i="37"/>
  <c r="F142" i="54"/>
  <c r="F142" i="57"/>
  <c r="F142" i="64"/>
  <c r="F142" i="60"/>
  <c r="F142" i="56"/>
  <c r="AC16" i="84"/>
  <c r="AE15" i="84"/>
  <c r="H9" i="88"/>
  <c r="I6" i="88"/>
  <c r="H10" i="88" s="1"/>
  <c r="I11" i="88" s="1"/>
  <c r="H12" i="88" s="1"/>
  <c r="I9" i="88"/>
  <c r="H6" i="88"/>
  <c r="G6" i="88"/>
  <c r="H13" i="88" l="1"/>
  <c r="H32" i="73" s="1"/>
  <c r="I32" i="73"/>
  <c r="AC19" i="84"/>
  <c r="AE16" i="84"/>
  <c r="I8" i="71"/>
  <c r="I7" i="71"/>
  <c r="F142" i="66" l="1"/>
  <c r="F142" i="69"/>
  <c r="G3" i="87" l="1"/>
  <c r="G4" i="87"/>
  <c r="G5" i="87"/>
  <c r="I5" i="87" s="1"/>
  <c r="G6" i="87"/>
  <c r="G7" i="87"/>
  <c r="I7" i="87" s="1"/>
  <c r="G8" i="87"/>
  <c r="G9" i="87"/>
  <c r="I9" i="87" s="1"/>
  <c r="G10" i="87"/>
  <c r="G11" i="87"/>
  <c r="I11" i="87" s="1"/>
  <c r="G12" i="87"/>
  <c r="G13" i="87"/>
  <c r="I13" i="87" s="1"/>
  <c r="G14" i="87"/>
  <c r="G15" i="87"/>
  <c r="G16" i="87"/>
  <c r="I16" i="87" s="1"/>
  <c r="G17" i="87"/>
  <c r="G18" i="87"/>
  <c r="I18" i="87" s="1"/>
  <c r="G19" i="87"/>
  <c r="G20" i="87"/>
  <c r="I20" i="87" s="1"/>
  <c r="G21" i="87"/>
  <c r="G22" i="87"/>
  <c r="I22" i="87" s="1"/>
  <c r="K22" i="87" s="1"/>
  <c r="G23" i="87"/>
  <c r="G24" i="87"/>
  <c r="I24" i="87" s="1"/>
  <c r="G25" i="87"/>
  <c r="G26" i="87"/>
  <c r="I26" i="87" s="1"/>
  <c r="K26" i="87" s="1"/>
  <c r="G27" i="87"/>
  <c r="G28" i="87"/>
  <c r="G29" i="87"/>
  <c r="G30" i="87"/>
  <c r="I30" i="87" s="1"/>
  <c r="K30" i="87" s="1"/>
  <c r="G31" i="87"/>
  <c r="G32" i="87"/>
  <c r="I32" i="87" s="1"/>
  <c r="G33" i="87"/>
  <c r="G34" i="87"/>
  <c r="I34" i="87" s="1"/>
  <c r="K34" i="87" s="1"/>
  <c r="G35" i="87"/>
  <c r="G36" i="87"/>
  <c r="I36" i="87" s="1"/>
  <c r="G37" i="87"/>
  <c r="G38" i="87"/>
  <c r="I38" i="87" s="1"/>
  <c r="K38" i="87" s="1"/>
  <c r="G39" i="87"/>
  <c r="G40" i="87"/>
  <c r="I40" i="87" s="1"/>
  <c r="G41" i="87"/>
  <c r="G42" i="87"/>
  <c r="G43" i="87"/>
  <c r="G44" i="87"/>
  <c r="I44" i="87" s="1"/>
  <c r="K44" i="87" s="1"/>
  <c r="G45" i="87"/>
  <c r="G46" i="87"/>
  <c r="I46" i="87" s="1"/>
  <c r="G47" i="87"/>
  <c r="G48" i="87"/>
  <c r="I48" i="87" s="1"/>
  <c r="G49" i="87"/>
  <c r="G50" i="87"/>
  <c r="I50" i="87" s="1"/>
  <c r="G51" i="87"/>
  <c r="G52" i="87"/>
  <c r="I52" i="87" s="1"/>
  <c r="K52" i="87" s="1"/>
  <c r="G53" i="87"/>
  <c r="G54" i="87"/>
  <c r="I54" i="87" s="1"/>
  <c r="G55" i="87"/>
  <c r="G56" i="87"/>
  <c r="G57" i="87"/>
  <c r="G58" i="87"/>
  <c r="G59" i="87"/>
  <c r="I59" i="87" s="1"/>
  <c r="G60" i="87"/>
  <c r="K48" i="87" l="1"/>
  <c r="K18" i="87"/>
  <c r="K40" i="87"/>
  <c r="K16" i="87"/>
  <c r="K36" i="87"/>
  <c r="K20" i="87"/>
  <c r="K32" i="87"/>
  <c r="I28" i="87"/>
  <c r="K28" i="87" s="1"/>
  <c r="K24" i="87"/>
  <c r="K54" i="87"/>
  <c r="K50" i="87"/>
  <c r="K46" i="87"/>
  <c r="I60" i="87"/>
  <c r="K60" i="87" s="1"/>
  <c r="I55" i="87"/>
  <c r="J55" i="87" s="1"/>
  <c r="I14" i="87"/>
  <c r="J14" i="87" s="1"/>
  <c r="I12" i="87"/>
  <c r="K12" i="87" s="1"/>
  <c r="I10" i="87"/>
  <c r="K10" i="87" s="1"/>
  <c r="I8" i="87"/>
  <c r="J8" i="87" s="1"/>
  <c r="I6" i="87"/>
  <c r="J6" i="87" s="1"/>
  <c r="I4" i="87"/>
  <c r="K4" i="87" s="1"/>
  <c r="I56" i="87"/>
  <c r="K56" i="87" s="1"/>
  <c r="I35" i="87"/>
  <c r="K35" i="87" s="1"/>
  <c r="I31" i="87"/>
  <c r="K31" i="87" s="1"/>
  <c r="I29" i="87"/>
  <c r="K29" i="87" s="1"/>
  <c r="I25" i="87"/>
  <c r="K25" i="87" s="1"/>
  <c r="I21" i="87"/>
  <c r="K21" i="87" s="1"/>
  <c r="I17" i="87"/>
  <c r="K17" i="87" s="1"/>
  <c r="K59" i="87"/>
  <c r="I49" i="87"/>
  <c r="J49" i="87" s="1"/>
  <c r="I47" i="87"/>
  <c r="J47" i="87" s="1"/>
  <c r="I43" i="87"/>
  <c r="J43" i="87" s="1"/>
  <c r="J13" i="87"/>
  <c r="J9" i="87"/>
  <c r="J59" i="87"/>
  <c r="J54" i="87"/>
  <c r="J40" i="87"/>
  <c r="I39" i="87"/>
  <c r="J39" i="87" s="1"/>
  <c r="J38" i="87"/>
  <c r="J36" i="87"/>
  <c r="J34" i="87"/>
  <c r="J32" i="87"/>
  <c r="J30" i="87"/>
  <c r="J26" i="87"/>
  <c r="J24" i="87"/>
  <c r="J22" i="87"/>
  <c r="J20" i="87"/>
  <c r="J18" i="87"/>
  <c r="J16" i="87"/>
  <c r="I41" i="87"/>
  <c r="K41" i="87" s="1"/>
  <c r="I37" i="87"/>
  <c r="K37" i="87" s="1"/>
  <c r="I33" i="87"/>
  <c r="J33" i="87" s="1"/>
  <c r="I27" i="87"/>
  <c r="K27" i="87" s="1"/>
  <c r="I23" i="87"/>
  <c r="K23" i="87" s="1"/>
  <c r="I19" i="87"/>
  <c r="K19" i="87" s="1"/>
  <c r="I15" i="87"/>
  <c r="K15" i="87" s="1"/>
  <c r="I53" i="87"/>
  <c r="J53" i="87" s="1"/>
  <c r="I51" i="87"/>
  <c r="J51" i="87" s="1"/>
  <c r="I45" i="87"/>
  <c r="J45" i="87" s="1"/>
  <c r="J11" i="87"/>
  <c r="J7" i="87"/>
  <c r="J5" i="87"/>
  <c r="I58" i="87"/>
  <c r="K58" i="87" s="1"/>
  <c r="I57" i="87"/>
  <c r="K57" i="87" s="1"/>
  <c r="J52" i="87"/>
  <c r="J50" i="87"/>
  <c r="J48" i="87"/>
  <c r="J46" i="87"/>
  <c r="J44" i="87"/>
  <c r="J41" i="87"/>
  <c r="K13" i="87"/>
  <c r="K11" i="87"/>
  <c r="K9" i="87"/>
  <c r="K7" i="87"/>
  <c r="K5" i="87"/>
  <c r="I3" i="87"/>
  <c r="K3" i="87" s="1"/>
  <c r="J31" i="87" l="1"/>
  <c r="J10" i="87"/>
  <c r="J28" i="87"/>
  <c r="J21" i="87"/>
  <c r="J19" i="87"/>
  <c r="K6" i="87"/>
  <c r="J29" i="87"/>
  <c r="J27" i="87"/>
  <c r="K33" i="87"/>
  <c r="K39" i="87"/>
  <c r="K8" i="87"/>
  <c r="K14" i="87"/>
  <c r="J58" i="87"/>
  <c r="J4" i="87"/>
  <c r="J12" i="87"/>
  <c r="K43" i="87"/>
  <c r="J56" i="87"/>
  <c r="J35" i="87"/>
  <c r="J60" i="87"/>
  <c r="J37" i="87"/>
  <c r="J15" i="87"/>
  <c r="J23" i="87"/>
  <c r="J57" i="87"/>
  <c r="K51" i="87"/>
  <c r="K47" i="87"/>
  <c r="J3" i="87"/>
  <c r="K55" i="87"/>
  <c r="J17" i="87"/>
  <c r="J25" i="87"/>
  <c r="K45" i="87"/>
  <c r="K53" i="87"/>
  <c r="K49" i="87"/>
  <c r="K61" i="87" l="1"/>
  <c r="J63" i="87" s="1"/>
  <c r="J65" i="87" s="1"/>
  <c r="J62" i="87"/>
  <c r="J61" i="87"/>
  <c r="F143" i="54" l="1"/>
  <c r="F143" i="67"/>
  <c r="F143" i="57"/>
  <c r="F143" i="37"/>
  <c r="F143" i="70"/>
  <c r="F143" i="58"/>
  <c r="F143" i="64"/>
  <c r="F143" i="69"/>
  <c r="F143" i="52"/>
  <c r="F143" i="66"/>
  <c r="F143" i="60"/>
  <c r="F143" i="56"/>
  <c r="F143" i="55"/>
  <c r="F143" i="74"/>
  <c r="K62" i="87"/>
  <c r="F5" i="86"/>
  <c r="F4" i="86"/>
  <c r="H5" i="86" l="1"/>
  <c r="I5" i="86" s="1"/>
  <c r="H4" i="86"/>
  <c r="J4" i="86" s="1"/>
  <c r="J5" i="86" l="1"/>
  <c r="J6" i="86" s="1"/>
  <c r="I4" i="86"/>
  <c r="I6" i="86" s="1"/>
  <c r="I7" i="86" l="1"/>
  <c r="I8" i="86" s="1"/>
  <c r="I10" i="86" s="1"/>
  <c r="F144" i="70" l="1"/>
  <c r="F144" i="58"/>
  <c r="F144" i="69"/>
  <c r="F144" i="52"/>
  <c r="F144" i="67"/>
  <c r="F144" i="66"/>
  <c r="F144" i="64"/>
  <c r="F144" i="60"/>
  <c r="F144" i="74"/>
  <c r="F144" i="56"/>
  <c r="F144" i="57"/>
  <c r="F144" i="55"/>
  <c r="F144" i="54"/>
  <c r="F144" i="37"/>
  <c r="D18" i="82"/>
  <c r="D109" i="82"/>
  <c r="D204" i="82"/>
  <c r="N9" i="84" l="1"/>
  <c r="N10" i="84"/>
  <c r="G4" i="82"/>
  <c r="G5" i="82"/>
  <c r="G6" i="82"/>
  <c r="G8" i="82"/>
  <c r="G9" i="82"/>
  <c r="G10" i="82"/>
  <c r="G11" i="82"/>
  <c r="G12" i="82"/>
  <c r="G13" i="82"/>
  <c r="G14" i="82"/>
  <c r="G15" i="82"/>
  <c r="G16" i="82"/>
  <c r="G17" i="82"/>
  <c r="G18" i="82"/>
  <c r="G19" i="82"/>
  <c r="G20" i="82"/>
  <c r="G21" i="82"/>
  <c r="G22" i="82"/>
  <c r="G23" i="82"/>
  <c r="G24" i="82"/>
  <c r="G25" i="82"/>
  <c r="G26" i="82"/>
  <c r="G27" i="82"/>
  <c r="G28" i="82"/>
  <c r="G29" i="82"/>
  <c r="G30" i="82"/>
  <c r="G31" i="82"/>
  <c r="G32" i="82"/>
  <c r="G33" i="82"/>
  <c r="G34" i="82"/>
  <c r="G35" i="82"/>
  <c r="G36" i="82"/>
  <c r="G37" i="82"/>
  <c r="G38" i="82"/>
  <c r="G39" i="82"/>
  <c r="G40" i="82"/>
  <c r="G41" i="82"/>
  <c r="G42" i="82"/>
  <c r="G43" i="82"/>
  <c r="G45" i="82"/>
  <c r="G46" i="82"/>
  <c r="G47" i="82"/>
  <c r="G49" i="82"/>
  <c r="G50" i="82"/>
  <c r="G51" i="82"/>
  <c r="G52" i="82"/>
  <c r="G53" i="82"/>
  <c r="G54" i="82"/>
  <c r="G55" i="82"/>
  <c r="G56" i="82"/>
  <c r="G58" i="82"/>
  <c r="G59" i="82"/>
  <c r="G60" i="82"/>
  <c r="G61" i="82"/>
  <c r="G62" i="82"/>
  <c r="G63" i="82"/>
  <c r="G64" i="82"/>
  <c r="G65" i="82"/>
  <c r="G66" i="82"/>
  <c r="G67" i="82"/>
  <c r="G68" i="82"/>
  <c r="G69" i="82"/>
  <c r="G70" i="82"/>
  <c r="G71" i="82"/>
  <c r="G73" i="82"/>
  <c r="G74" i="82"/>
  <c r="G75" i="82"/>
  <c r="G76" i="82"/>
  <c r="G79" i="82"/>
  <c r="G80" i="82"/>
  <c r="G81" i="82"/>
  <c r="G82" i="82"/>
  <c r="G83" i="82"/>
  <c r="G84" i="82"/>
  <c r="G85" i="82"/>
  <c r="G87" i="82"/>
  <c r="G88" i="82"/>
  <c r="G89" i="82"/>
  <c r="G90" i="82"/>
  <c r="G91" i="82"/>
  <c r="G92" i="82"/>
  <c r="G93" i="82"/>
  <c r="G94" i="82"/>
  <c r="G95" i="82"/>
  <c r="G96" i="82"/>
  <c r="G98" i="82"/>
  <c r="G99" i="82"/>
  <c r="G100" i="82"/>
  <c r="G101" i="82"/>
  <c r="G102" i="82"/>
  <c r="G103" i="82"/>
  <c r="G104" i="82"/>
  <c r="G105" i="82"/>
  <c r="G106" i="82"/>
  <c r="G107" i="82"/>
  <c r="G109" i="82"/>
  <c r="G110" i="82"/>
  <c r="G111" i="82"/>
  <c r="G112" i="82"/>
  <c r="G113" i="82"/>
  <c r="G114" i="82"/>
  <c r="G115" i="82"/>
  <c r="G116" i="82"/>
  <c r="G117" i="82"/>
  <c r="G118" i="82"/>
  <c r="G119" i="82"/>
  <c r="G121" i="82"/>
  <c r="G122" i="82"/>
  <c r="G123" i="82"/>
  <c r="G124" i="82"/>
  <c r="G125" i="82"/>
  <c r="G126" i="82"/>
  <c r="G127" i="82"/>
  <c r="G128" i="82"/>
  <c r="G129" i="82"/>
  <c r="G130" i="82"/>
  <c r="G132" i="82"/>
  <c r="G133" i="82"/>
  <c r="G134" i="82"/>
  <c r="G136" i="82"/>
  <c r="G137" i="82"/>
  <c r="G139" i="82"/>
  <c r="G140" i="82"/>
  <c r="G141" i="82"/>
  <c r="G142" i="82"/>
  <c r="G143" i="82"/>
  <c r="G144" i="82"/>
  <c r="G145" i="82"/>
  <c r="G146" i="82"/>
  <c r="G147" i="82"/>
  <c r="G148" i="82"/>
  <c r="G149" i="82"/>
  <c r="G150" i="82"/>
  <c r="G151" i="82"/>
  <c r="G152" i="82"/>
  <c r="G153" i="82"/>
  <c r="G154" i="82"/>
  <c r="G155" i="82"/>
  <c r="G156" i="82"/>
  <c r="G157" i="82"/>
  <c r="G158" i="82"/>
  <c r="G159" i="82"/>
  <c r="G160" i="82"/>
  <c r="G161" i="82"/>
  <c r="G162" i="82"/>
  <c r="G163" i="82"/>
  <c r="G164" i="82"/>
  <c r="G165" i="82"/>
  <c r="G166" i="82"/>
  <c r="G167" i="82"/>
  <c r="G168" i="82"/>
  <c r="G169" i="82"/>
  <c r="G170" i="82"/>
  <c r="G171" i="82"/>
  <c r="G172" i="82"/>
  <c r="G173" i="82"/>
  <c r="G175" i="82"/>
  <c r="G176" i="82"/>
  <c r="G177" i="82"/>
  <c r="G180" i="82"/>
  <c r="G182" i="82"/>
  <c r="G183" i="82"/>
  <c r="G185" i="82"/>
  <c r="G186" i="82"/>
  <c r="G187" i="82"/>
  <c r="G188" i="82"/>
  <c r="G189" i="82"/>
  <c r="G190" i="82"/>
  <c r="G191" i="82"/>
  <c r="G192" i="82"/>
  <c r="G193" i="82"/>
  <c r="G194" i="82"/>
  <c r="G195" i="82"/>
  <c r="G196" i="82"/>
  <c r="G197" i="82"/>
  <c r="G198" i="82"/>
  <c r="G199" i="82"/>
  <c r="G200" i="82"/>
  <c r="G201" i="82"/>
  <c r="G202" i="82"/>
  <c r="G203" i="82"/>
  <c r="G204" i="82"/>
  <c r="G205" i="82"/>
  <c r="G206" i="82"/>
  <c r="G207" i="82"/>
  <c r="G208" i="82"/>
  <c r="G209" i="82"/>
  <c r="G210" i="82"/>
  <c r="G211" i="82"/>
  <c r="G212" i="82"/>
  <c r="G213" i="82"/>
  <c r="G214" i="82"/>
  <c r="G215" i="82"/>
  <c r="G216" i="82"/>
  <c r="G217" i="82"/>
  <c r="G218" i="82"/>
  <c r="G219" i="82"/>
  <c r="G220" i="82"/>
  <c r="G221" i="82"/>
  <c r="G222" i="82"/>
  <c r="G223" i="82"/>
  <c r="G224" i="82"/>
  <c r="G225" i="82"/>
  <c r="G226" i="82"/>
  <c r="G227" i="82"/>
  <c r="G228" i="82"/>
  <c r="G229" i="82"/>
  <c r="G230" i="82"/>
  <c r="G231" i="82"/>
  <c r="G232" i="82"/>
  <c r="G233" i="82"/>
  <c r="G234" i="82"/>
  <c r="G235" i="82"/>
  <c r="G237" i="82"/>
  <c r="G238" i="82"/>
  <c r="G239" i="82"/>
  <c r="G240" i="82"/>
  <c r="G241" i="82"/>
  <c r="G242" i="82"/>
  <c r="G243" i="82"/>
  <c r="G244" i="82"/>
  <c r="G245" i="82"/>
  <c r="G246" i="82"/>
  <c r="G247" i="82"/>
  <c r="G248" i="82"/>
  <c r="G249" i="82"/>
  <c r="G250" i="82"/>
  <c r="G251" i="82"/>
  <c r="G252" i="82"/>
  <c r="G253" i="82"/>
  <c r="G254" i="82"/>
  <c r="G255" i="82"/>
  <c r="G256" i="82"/>
  <c r="G257" i="82"/>
  <c r="G258" i="82"/>
  <c r="G259" i="82"/>
  <c r="G260" i="82"/>
  <c r="G261" i="82"/>
  <c r="G262" i="82"/>
  <c r="G263" i="82"/>
  <c r="G264" i="82"/>
  <c r="G265" i="82"/>
  <c r="G266" i="82"/>
  <c r="G267" i="82"/>
  <c r="G268" i="82"/>
  <c r="G269" i="82"/>
  <c r="G270" i="82"/>
  <c r="G271" i="82"/>
  <c r="G272" i="82"/>
  <c r="G273" i="82"/>
  <c r="G274" i="82"/>
  <c r="G275" i="82"/>
  <c r="G276" i="82"/>
  <c r="G277" i="82"/>
  <c r="G278" i="82"/>
  <c r="G279" i="82"/>
  <c r="G280" i="82"/>
  <c r="G282" i="82"/>
  <c r="G283" i="82"/>
  <c r="G284" i="82"/>
  <c r="G285" i="82"/>
  <c r="G286" i="82"/>
  <c r="G287" i="82"/>
  <c r="G288" i="82"/>
  <c r="G289" i="82"/>
  <c r="G290" i="82"/>
  <c r="G291" i="82"/>
  <c r="G292" i="82"/>
  <c r="G293" i="82"/>
  <c r="G294" i="82"/>
  <c r="G295" i="82"/>
  <c r="G296" i="82"/>
  <c r="G297" i="82"/>
  <c r="G298" i="82"/>
  <c r="G299" i="82"/>
  <c r="G301" i="82"/>
  <c r="G302" i="82"/>
  <c r="G303" i="82"/>
  <c r="G304" i="82"/>
  <c r="G305" i="82"/>
  <c r="G306" i="82"/>
  <c r="G307" i="82"/>
  <c r="G308" i="82"/>
  <c r="G309" i="82"/>
  <c r="G310" i="82"/>
  <c r="G311" i="82"/>
  <c r="G312" i="82"/>
  <c r="G313" i="82"/>
  <c r="G314" i="82"/>
  <c r="G315" i="82"/>
  <c r="G316" i="82"/>
  <c r="G317" i="82"/>
  <c r="G318" i="82"/>
  <c r="G319" i="82"/>
  <c r="G320" i="82"/>
  <c r="G321" i="82"/>
  <c r="G322" i="82"/>
  <c r="G323" i="82"/>
  <c r="G324" i="82"/>
  <c r="G325" i="82"/>
  <c r="G326" i="82"/>
  <c r="G327" i="82"/>
  <c r="G328" i="82"/>
  <c r="G329" i="82"/>
  <c r="G330" i="82"/>
  <c r="G331" i="82"/>
  <c r="G332" i="82"/>
  <c r="G335" i="82"/>
  <c r="G336" i="82"/>
  <c r="G337" i="82"/>
  <c r="G338" i="82"/>
  <c r="G340" i="82"/>
  <c r="G341" i="82"/>
  <c r="G342" i="82"/>
  <c r="G343" i="82"/>
  <c r="G344" i="82"/>
  <c r="G345" i="82"/>
  <c r="G346" i="82"/>
  <c r="G347" i="82"/>
  <c r="G348" i="82"/>
  <c r="G349" i="82"/>
  <c r="G350" i="82"/>
  <c r="G351" i="82"/>
  <c r="G352" i="82"/>
  <c r="G353" i="82"/>
  <c r="G354" i="82"/>
  <c r="G355" i="82"/>
  <c r="G356" i="82"/>
  <c r="G357" i="82"/>
  <c r="G358" i="82"/>
  <c r="G359" i="82"/>
  <c r="G360" i="82"/>
  <c r="G361" i="82"/>
  <c r="G362" i="82"/>
  <c r="G363" i="82"/>
  <c r="G364" i="82"/>
  <c r="G365" i="82"/>
  <c r="G29" i="38"/>
  <c r="G35" i="38"/>
  <c r="F41" i="38"/>
  <c r="F42" i="38"/>
  <c r="F53" i="38"/>
  <c r="F57" i="38" s="1"/>
  <c r="E72" i="38"/>
  <c r="E78" i="38"/>
  <c r="E107" i="38"/>
  <c r="E108" i="38" s="1"/>
  <c r="E109" i="38" s="1"/>
  <c r="E126" i="38"/>
  <c r="G29" i="36"/>
  <c r="G35" i="36"/>
  <c r="G36" i="36" s="1"/>
  <c r="F83" i="36" s="1"/>
  <c r="F84" i="36" s="1"/>
  <c r="F42" i="36"/>
  <c r="F53" i="36"/>
  <c r="F57" i="36" s="1"/>
  <c r="F138" i="36" s="1"/>
  <c r="E72" i="36"/>
  <c r="E78" i="36"/>
  <c r="E107" i="36"/>
  <c r="E126" i="36"/>
  <c r="I5" i="71"/>
  <c r="I6" i="71"/>
  <c r="I9" i="71"/>
  <c r="I10" i="71"/>
  <c r="I11" i="71"/>
  <c r="I12" i="71"/>
  <c r="I13" i="71"/>
  <c r="I14" i="71"/>
  <c r="I15" i="71"/>
  <c r="I16" i="71"/>
  <c r="I17" i="71"/>
  <c r="F18" i="71"/>
  <c r="E55" i="70"/>
  <c r="E70" i="70"/>
  <c r="E128" i="70"/>
  <c r="F128" i="70"/>
  <c r="F135" i="70" s="1"/>
  <c r="E154" i="70"/>
  <c r="E55" i="69"/>
  <c r="E70" i="69"/>
  <c r="E128" i="69"/>
  <c r="F128" i="69"/>
  <c r="F135" i="69" s="1"/>
  <c r="E154" i="69"/>
  <c r="E55" i="67"/>
  <c r="E70" i="67"/>
  <c r="E128" i="67"/>
  <c r="F128" i="67"/>
  <c r="F135" i="67" s="1"/>
  <c r="E154" i="67"/>
  <c r="E55" i="66"/>
  <c r="E70" i="66"/>
  <c r="E128" i="66"/>
  <c r="F128" i="66"/>
  <c r="F135" i="66" s="1"/>
  <c r="E154" i="66"/>
  <c r="E55" i="64"/>
  <c r="E70" i="64"/>
  <c r="E128" i="64"/>
  <c r="F128" i="64"/>
  <c r="F135" i="64" s="1"/>
  <c r="E154" i="64"/>
  <c r="E55" i="60"/>
  <c r="E70" i="60"/>
  <c r="E128" i="60"/>
  <c r="F128" i="60"/>
  <c r="F135" i="60" s="1"/>
  <c r="E154" i="60"/>
  <c r="E55" i="56"/>
  <c r="E70" i="56"/>
  <c r="E128" i="56"/>
  <c r="F128" i="56"/>
  <c r="F135" i="56" s="1"/>
  <c r="E154" i="56"/>
  <c r="E55" i="57"/>
  <c r="E70" i="57"/>
  <c r="E128" i="57"/>
  <c r="F128" i="57"/>
  <c r="F135" i="57" s="1"/>
  <c r="E154" i="57"/>
  <c r="E55" i="55"/>
  <c r="E70" i="55"/>
  <c r="E128" i="55"/>
  <c r="F128" i="55"/>
  <c r="F135" i="55" s="1"/>
  <c r="E154" i="55"/>
  <c r="E55" i="74"/>
  <c r="E70" i="74"/>
  <c r="E128" i="74"/>
  <c r="F128" i="74"/>
  <c r="F135" i="74" s="1"/>
  <c r="E154" i="74"/>
  <c r="E55" i="54"/>
  <c r="E70" i="54"/>
  <c r="E128" i="54"/>
  <c r="F128" i="54"/>
  <c r="F135" i="54" s="1"/>
  <c r="E154" i="54"/>
  <c r="E55" i="37"/>
  <c r="E70" i="37"/>
  <c r="E128" i="37"/>
  <c r="F128" i="37"/>
  <c r="F135" i="37" s="1"/>
  <c r="E154" i="37"/>
  <c r="E55" i="58"/>
  <c r="E70" i="58"/>
  <c r="E128" i="58"/>
  <c r="F128" i="58"/>
  <c r="F135" i="58" s="1"/>
  <c r="E154" i="58"/>
  <c r="E55" i="52"/>
  <c r="E70" i="52"/>
  <c r="F84" i="52"/>
  <c r="F93" i="52" s="1"/>
  <c r="E128" i="52"/>
  <c r="F128" i="52"/>
  <c r="F135" i="52" s="1"/>
  <c r="E154" i="52"/>
  <c r="C6" i="73"/>
  <c r="C7" i="73"/>
  <c r="H20" i="73"/>
  <c r="H21" i="73"/>
  <c r="G29" i="12"/>
  <c r="G35" i="12"/>
  <c r="F42" i="12"/>
  <c r="F53" i="12"/>
  <c r="F57" i="12" s="1"/>
  <c r="F138" i="12" s="1"/>
  <c r="E72" i="12"/>
  <c r="E78" i="12"/>
  <c r="E107" i="12"/>
  <c r="E126" i="12"/>
  <c r="E80" i="36"/>
  <c r="E79" i="38"/>
  <c r="E84" i="38"/>
  <c r="E85" i="38" s="1"/>
  <c r="E94" i="38"/>
  <c r="E96" i="38" s="1"/>
  <c r="E84" i="36"/>
  <c r="E85" i="36" s="1"/>
  <c r="E94" i="36"/>
  <c r="E96" i="36" s="1"/>
  <c r="E79" i="36"/>
  <c r="E108" i="36" l="1"/>
  <c r="E109" i="36" s="1"/>
  <c r="E80" i="38"/>
  <c r="F84" i="69"/>
  <c r="F93" i="69" s="1"/>
  <c r="E56" i="52"/>
  <c r="E57" i="52" s="1"/>
  <c r="E56" i="64"/>
  <c r="E57" i="64" s="1"/>
  <c r="E56" i="70"/>
  <c r="E57" i="70" s="1"/>
  <c r="E120" i="54"/>
  <c r="F44" i="64"/>
  <c r="F84" i="58"/>
  <c r="F93" i="58" s="1"/>
  <c r="E106" i="57"/>
  <c r="E120" i="66"/>
  <c r="F136" i="36"/>
  <c r="F103" i="36"/>
  <c r="E120" i="37"/>
  <c r="E120" i="67"/>
  <c r="F84" i="74"/>
  <c r="F93" i="74" s="1"/>
  <c r="F84" i="37"/>
  <c r="F93" i="37" s="1"/>
  <c r="G36" i="38"/>
  <c r="F69" i="38" s="1"/>
  <c r="E56" i="69"/>
  <c r="E57" i="69" s="1"/>
  <c r="F104" i="36"/>
  <c r="F67" i="36"/>
  <c r="F65" i="36"/>
  <c r="F64" i="36"/>
  <c r="G36" i="12"/>
  <c r="F41" i="12" s="1"/>
  <c r="F48" i="12" s="1"/>
  <c r="F137" i="12" s="1"/>
  <c r="F105" i="36"/>
  <c r="F106" i="36"/>
  <c r="F69" i="36"/>
  <c r="F77" i="36"/>
  <c r="F78" i="36" s="1"/>
  <c r="F79" i="36" s="1"/>
  <c r="F92" i="36"/>
  <c r="F93" i="36"/>
  <c r="E106" i="54"/>
  <c r="F90" i="36"/>
  <c r="F91" i="36" s="1"/>
  <c r="F84" i="67"/>
  <c r="F93" i="67" s="1"/>
  <c r="F101" i="36"/>
  <c r="E106" i="66"/>
  <c r="F95" i="36"/>
  <c r="F68" i="36"/>
  <c r="F71" i="36"/>
  <c r="F102" i="36"/>
  <c r="F66" i="36"/>
  <c r="F70" i="36"/>
  <c r="E106" i="67"/>
  <c r="E56" i="54"/>
  <c r="E57" i="54" s="1"/>
  <c r="F41" i="36"/>
  <c r="E106" i="64"/>
  <c r="E120" i="69"/>
  <c r="E56" i="74"/>
  <c r="E57" i="74" s="1"/>
  <c r="E106" i="74"/>
  <c r="E56" i="37"/>
  <c r="E57" i="37" s="1"/>
  <c r="E106" i="52"/>
  <c r="F84" i="70"/>
  <c r="F93" i="70" s="1"/>
  <c r="F84" i="66"/>
  <c r="F93" i="66" s="1"/>
  <c r="F44" i="70"/>
  <c r="F84" i="64"/>
  <c r="F93" i="64" s="1"/>
  <c r="F44" i="66"/>
  <c r="I363" i="82"/>
  <c r="E56" i="67"/>
  <c r="E57" i="67" s="1"/>
  <c r="F71" i="12"/>
  <c r="E120" i="55"/>
  <c r="E106" i="56"/>
  <c r="F94" i="36"/>
  <c r="F93" i="38"/>
  <c r="F48" i="38"/>
  <c r="F137" i="38" s="1"/>
  <c r="F84" i="60"/>
  <c r="F93" i="60" s="1"/>
  <c r="F48" i="36"/>
  <c r="F137" i="36" s="1"/>
  <c r="F140" i="36" s="1"/>
  <c r="F142" i="36" s="1"/>
  <c r="F143" i="36" s="1"/>
  <c r="F102" i="38"/>
  <c r="E108" i="12"/>
  <c r="E109" i="12" s="1"/>
  <c r="E120" i="64"/>
  <c r="H21" i="82"/>
  <c r="I4" i="82"/>
  <c r="H187" i="82"/>
  <c r="H199" i="82"/>
  <c r="H191" i="82"/>
  <c r="H102" i="82"/>
  <c r="H154" i="82"/>
  <c r="I243" i="82"/>
  <c r="I242" i="82"/>
  <c r="I235" i="82"/>
  <c r="H234" i="82"/>
  <c r="I230" i="82"/>
  <c r="I228" i="82"/>
  <c r="I210" i="82"/>
  <c r="I109" i="82"/>
  <c r="H89" i="82"/>
  <c r="I92" i="82"/>
  <c r="H147" i="82"/>
  <c r="H105" i="82"/>
  <c r="I102" i="82"/>
  <c r="H90" i="82"/>
  <c r="H81" i="82"/>
  <c r="I26" i="82"/>
  <c r="H119" i="82"/>
  <c r="I106" i="82"/>
  <c r="I265" i="82"/>
  <c r="I149" i="82"/>
  <c r="H163" i="82"/>
  <c r="I139" i="82"/>
  <c r="H190" i="82"/>
  <c r="H109" i="82"/>
  <c r="I27" i="82"/>
  <c r="I257" i="82"/>
  <c r="I255" i="82"/>
  <c r="I244" i="82"/>
  <c r="H242" i="82"/>
  <c r="H238" i="82"/>
  <c r="H235" i="82"/>
  <c r="I229" i="82"/>
  <c r="I225" i="82"/>
  <c r="H220" i="82"/>
  <c r="I213" i="82"/>
  <c r="H209" i="82"/>
  <c r="I208" i="82"/>
  <c r="H207" i="82"/>
  <c r="I194" i="82"/>
  <c r="I193" i="82"/>
  <c r="H192" i="82"/>
  <c r="I191" i="82"/>
  <c r="I176" i="82"/>
  <c r="H148" i="82"/>
  <c r="I130" i="82"/>
  <c r="H123" i="82"/>
  <c r="I119" i="82"/>
  <c r="H106" i="82"/>
  <c r="H92" i="82"/>
  <c r="I53" i="82"/>
  <c r="H51" i="82"/>
  <c r="H24" i="82"/>
  <c r="H244" i="82"/>
  <c r="I71" i="82"/>
  <c r="I147" i="82"/>
  <c r="I8" i="82"/>
  <c r="I61" i="82"/>
  <c r="H358" i="82"/>
  <c r="H348" i="82"/>
  <c r="H302" i="82"/>
  <c r="H263" i="82"/>
  <c r="H149" i="82"/>
  <c r="H144" i="82"/>
  <c r="I143" i="82"/>
  <c r="H140" i="82"/>
  <c r="H139" i="82"/>
  <c r="I133" i="82"/>
  <c r="I122" i="82"/>
  <c r="I115" i="82"/>
  <c r="I107" i="82"/>
  <c r="I104" i="82"/>
  <c r="H101" i="82"/>
  <c r="I100" i="82"/>
  <c r="I90" i="82"/>
  <c r="I87" i="82"/>
  <c r="I82" i="82"/>
  <c r="I81" i="82"/>
  <c r="H80" i="82"/>
  <c r="I79" i="82"/>
  <c r="I58" i="82"/>
  <c r="H52" i="82"/>
  <c r="I49" i="82"/>
  <c r="I34" i="82"/>
  <c r="H32" i="82"/>
  <c r="I31" i="82"/>
  <c r="I30" i="82"/>
  <c r="H29" i="82"/>
  <c r="I28" i="82"/>
  <c r="I25" i="82"/>
  <c r="I23" i="82"/>
  <c r="H22" i="82"/>
  <c r="I21" i="82"/>
  <c r="H20" i="82"/>
  <c r="I17" i="82"/>
  <c r="H13" i="82"/>
  <c r="H194" i="82"/>
  <c r="I238" i="82"/>
  <c r="H212" i="82"/>
  <c r="I52" i="82"/>
  <c r="H23" i="82"/>
  <c r="H229" i="82"/>
  <c r="H260" i="82"/>
  <c r="I101" i="82"/>
  <c r="H208" i="82"/>
  <c r="H31" i="82"/>
  <c r="H257" i="82"/>
  <c r="I80" i="82"/>
  <c r="I20" i="82"/>
  <c r="H15" i="82"/>
  <c r="H168" i="82"/>
  <c r="H210" i="82"/>
  <c r="I209" i="82"/>
  <c r="I207" i="82"/>
  <c r="H27" i="82"/>
  <c r="H26" i="82"/>
  <c r="H225" i="82"/>
  <c r="H130" i="82"/>
  <c r="H357" i="82"/>
  <c r="H306" i="82"/>
  <c r="H295" i="82"/>
  <c r="H283" i="82"/>
  <c r="H282" i="82"/>
  <c r="I350" i="82"/>
  <c r="I349" i="82"/>
  <c r="I348" i="82"/>
  <c r="I347" i="82"/>
  <c r="H346" i="82"/>
  <c r="I345" i="82"/>
  <c r="H344" i="82"/>
  <c r="H335" i="82"/>
  <c r="H296" i="82"/>
  <c r="I280" i="82"/>
  <c r="I275" i="82"/>
  <c r="I269" i="82"/>
  <c r="H264" i="82"/>
  <c r="I263" i="82"/>
  <c r="H133" i="82"/>
  <c r="H128" i="82"/>
  <c r="H125" i="82"/>
  <c r="H122" i="82"/>
  <c r="H121" i="82"/>
  <c r="H118" i="82"/>
  <c r="H117" i="82"/>
  <c r="H116" i="82"/>
  <c r="I86" i="82"/>
  <c r="H84" i="82"/>
  <c r="H87" i="82"/>
  <c r="I260" i="82"/>
  <c r="I259" i="82"/>
  <c r="I258" i="82"/>
  <c r="I256" i="82"/>
  <c r="H255" i="82"/>
  <c r="H243" i="82"/>
  <c r="I78" i="82"/>
  <c r="I77" i="82"/>
  <c r="H258" i="82"/>
  <c r="I145" i="82"/>
  <c r="I126" i="82"/>
  <c r="I144" i="82"/>
  <c r="H365" i="82"/>
  <c r="H360" i="82"/>
  <c r="H354" i="82"/>
  <c r="H353" i="82"/>
  <c r="H228" i="82"/>
  <c r="H176" i="82"/>
  <c r="H107" i="82"/>
  <c r="H100" i="82"/>
  <c r="H98" i="82"/>
  <c r="I70" i="82"/>
  <c r="I69" i="82"/>
  <c r="H49" i="82"/>
  <c r="H34" i="82"/>
  <c r="H33" i="82"/>
  <c r="H17" i="82"/>
  <c r="I15" i="82"/>
  <c r="H14" i="82"/>
  <c r="H11" i="82"/>
  <c r="H83" i="82"/>
  <c r="H350" i="82"/>
  <c r="I333" i="82"/>
  <c r="H332" i="82"/>
  <c r="H331" i="82"/>
  <c r="H329" i="82"/>
  <c r="H315" i="82"/>
  <c r="H308" i="82"/>
  <c r="H307" i="82"/>
  <c r="H305" i="82"/>
  <c r="I302" i="82"/>
  <c r="H298" i="82"/>
  <c r="H297" i="82"/>
  <c r="H293" i="82"/>
  <c r="H292" i="82"/>
  <c r="H280" i="82"/>
  <c r="H279" i="82"/>
  <c r="H275" i="82"/>
  <c r="H274" i="82"/>
  <c r="H270" i="82"/>
  <c r="H269" i="82"/>
  <c r="H268" i="82"/>
  <c r="H267" i="82"/>
  <c r="H266" i="82"/>
  <c r="H265" i="82"/>
  <c r="H262" i="82"/>
  <c r="H170" i="82"/>
  <c r="I168" i="82"/>
  <c r="H82" i="82"/>
  <c r="I282" i="82"/>
  <c r="I344" i="82"/>
  <c r="I267" i="82"/>
  <c r="I270" i="82"/>
  <c r="H337" i="82"/>
  <c r="I307" i="82"/>
  <c r="G300" i="82"/>
  <c r="H300" i="82" s="1"/>
  <c r="I300" i="82"/>
  <c r="I308" i="82"/>
  <c r="I335" i="82"/>
  <c r="I262" i="82"/>
  <c r="G236" i="82"/>
  <c r="H236" i="82" s="1"/>
  <c r="I236" i="82"/>
  <c r="H221" i="82"/>
  <c r="G281" i="82"/>
  <c r="H281" i="82" s="1"/>
  <c r="I281" i="82"/>
  <c r="H345" i="82"/>
  <c r="I291" i="82"/>
  <c r="I155" i="82"/>
  <c r="I346" i="82"/>
  <c r="I274" i="82"/>
  <c r="I292" i="82"/>
  <c r="I306" i="82"/>
  <c r="I279" i="82"/>
  <c r="H347" i="82"/>
  <c r="I170" i="82"/>
  <c r="I357" i="82"/>
  <c r="I283" i="82"/>
  <c r="I264" i="82"/>
  <c r="G333" i="82"/>
  <c r="H333" i="82" s="1"/>
  <c r="I293" i="82"/>
  <c r="I278" i="82"/>
  <c r="I232" i="82"/>
  <c r="H215" i="82"/>
  <c r="I163" i="82"/>
  <c r="H152" i="82"/>
  <c r="H151" i="82"/>
  <c r="H150" i="82"/>
  <c r="H40" i="82"/>
  <c r="H276" i="82"/>
  <c r="I331" i="82"/>
  <c r="H349" i="82"/>
  <c r="I365" i="82"/>
  <c r="H361" i="82"/>
  <c r="I360" i="82"/>
  <c r="I359" i="82"/>
  <c r="I358" i="82"/>
  <c r="H338" i="82"/>
  <c r="H273" i="82"/>
  <c r="I189" i="82"/>
  <c r="H183" i="82"/>
  <c r="H182" i="82"/>
  <c r="I135" i="82"/>
  <c r="H132" i="82"/>
  <c r="I89" i="82"/>
  <c r="H71" i="82"/>
  <c r="H63" i="82"/>
  <c r="H62" i="82"/>
  <c r="I32" i="82"/>
  <c r="H30" i="82"/>
  <c r="I29" i="82"/>
  <c r="H28" i="82"/>
  <c r="H25" i="82"/>
  <c r="I24" i="82"/>
  <c r="I22" i="82"/>
  <c r="I312" i="82"/>
  <c r="I83" i="82"/>
  <c r="G7" i="82"/>
  <c r="H7" i="82" s="1"/>
  <c r="I98" i="82"/>
  <c r="I332" i="82"/>
  <c r="I319" i="82"/>
  <c r="I318" i="82"/>
  <c r="G135" i="82"/>
  <c r="H135" i="82" s="1"/>
  <c r="G86" i="82"/>
  <c r="H86" i="82" s="1"/>
  <c r="G78" i="82"/>
  <c r="H78" i="82" s="1"/>
  <c r="H55" i="82"/>
  <c r="H4" i="82"/>
  <c r="I310" i="82"/>
  <c r="I84" i="82"/>
  <c r="I132" i="82"/>
  <c r="I354" i="82"/>
  <c r="I117" i="82"/>
  <c r="I14" i="82"/>
  <c r="G77" i="82"/>
  <c r="H77" i="82" s="1"/>
  <c r="I329" i="82"/>
  <c r="H321" i="82"/>
  <c r="H319" i="82"/>
  <c r="H318" i="82"/>
  <c r="H316" i="82"/>
  <c r="I315" i="82"/>
  <c r="I314" i="82"/>
  <c r="I313" i="82"/>
  <c r="H312" i="82"/>
  <c r="H311" i="82"/>
  <c r="I116" i="82"/>
  <c r="H115" i="82"/>
  <c r="H110" i="82"/>
  <c r="I99" i="82"/>
  <c r="I85" i="82"/>
  <c r="I76" i="82"/>
  <c r="I13" i="82"/>
  <c r="I12" i="82"/>
  <c r="H233" i="82"/>
  <c r="H186" i="82"/>
  <c r="I316" i="82"/>
  <c r="I110" i="82"/>
  <c r="I118" i="82"/>
  <c r="I182" i="82"/>
  <c r="I112" i="82"/>
  <c r="I273" i="82"/>
  <c r="I353" i="82"/>
  <c r="I351" i="82"/>
  <c r="I276" i="82"/>
  <c r="I268" i="82"/>
  <c r="I266" i="82"/>
  <c r="I142" i="82"/>
  <c r="I140" i="82"/>
  <c r="H6" i="82"/>
  <c r="E56" i="58"/>
  <c r="F84" i="56"/>
  <c r="F93" i="56" s="1"/>
  <c r="E120" i="60"/>
  <c r="H320" i="82"/>
  <c r="I320" i="82"/>
  <c r="I185" i="82"/>
  <c r="H185" i="82"/>
  <c r="G181" i="82"/>
  <c r="H181" i="82" s="1"/>
  <c r="I181" i="82"/>
  <c r="H137" i="82"/>
  <c r="I137" i="82"/>
  <c r="G97" i="82"/>
  <c r="H97" i="82" s="1"/>
  <c r="I97" i="82"/>
  <c r="I221" i="82"/>
  <c r="H314" i="82"/>
  <c r="I62" i="82"/>
  <c r="I321" i="82"/>
  <c r="H351" i="82"/>
  <c r="I311" i="82"/>
  <c r="E106" i="69"/>
  <c r="F106" i="12"/>
  <c r="F105" i="12"/>
  <c r="F65" i="12"/>
  <c r="E120" i="58"/>
  <c r="E56" i="55"/>
  <c r="E57" i="55" s="1"/>
  <c r="E120" i="57"/>
  <c r="F44" i="67"/>
  <c r="I18" i="71"/>
  <c r="I322" i="82"/>
  <c r="H322" i="82"/>
  <c r="H317" i="82"/>
  <c r="I317" i="82"/>
  <c r="G184" i="82"/>
  <c r="H184" i="82" s="1"/>
  <c r="I184" i="82"/>
  <c r="G179" i="82"/>
  <c r="H179" i="82" s="1"/>
  <c r="I179" i="82"/>
  <c r="G178" i="82"/>
  <c r="H178" i="82" s="1"/>
  <c r="I178" i="82"/>
  <c r="I172" i="82"/>
  <c r="H172" i="82"/>
  <c r="I108" i="82"/>
  <c r="G108" i="82"/>
  <c r="H108" i="82" s="1"/>
  <c r="G72" i="82"/>
  <c r="H72" i="82" s="1"/>
  <c r="I72" i="82"/>
  <c r="I183" i="82"/>
  <c r="I186" i="82"/>
  <c r="I233" i="82"/>
  <c r="F85" i="36"/>
  <c r="F116" i="36" s="1"/>
  <c r="E56" i="56"/>
  <c r="I150" i="82"/>
  <c r="I152" i="82"/>
  <c r="I63" i="82"/>
  <c r="I40" i="82"/>
  <c r="H313" i="82"/>
  <c r="I55" i="82"/>
  <c r="E120" i="74"/>
  <c r="F44" i="58"/>
  <c r="F84" i="55"/>
  <c r="F93" i="55" s="1"/>
  <c r="E56" i="57"/>
  <c r="E57" i="57" s="1"/>
  <c r="F84" i="57"/>
  <c r="F93" i="57" s="1"/>
  <c r="E120" i="56"/>
  <c r="F92" i="38"/>
  <c r="F103" i="38"/>
  <c r="F66" i="38"/>
  <c r="F71" i="38"/>
  <c r="H352" i="82"/>
  <c r="G339" i="82"/>
  <c r="H339" i="82" s="1"/>
  <c r="I339" i="82"/>
  <c r="G334" i="82"/>
  <c r="H334" i="82" s="1"/>
  <c r="I334" i="82"/>
  <c r="G174" i="82"/>
  <c r="H174" i="82" s="1"/>
  <c r="I174" i="82"/>
  <c r="G138" i="82"/>
  <c r="H138" i="82" s="1"/>
  <c r="I138" i="82"/>
  <c r="G131" i="82"/>
  <c r="H131" i="82" s="1"/>
  <c r="I131" i="82"/>
  <c r="G120" i="82"/>
  <c r="H120" i="82" s="1"/>
  <c r="I120" i="82"/>
  <c r="H114" i="82"/>
  <c r="I114" i="82"/>
  <c r="G57" i="82"/>
  <c r="H57" i="82" s="1"/>
  <c r="I57" i="82"/>
  <c r="G48" i="82"/>
  <c r="H48" i="82" s="1"/>
  <c r="I48" i="82"/>
  <c r="G44" i="82"/>
  <c r="H44" i="82" s="1"/>
  <c r="I44" i="82"/>
  <c r="H310" i="82"/>
  <c r="I352" i="82"/>
  <c r="H85" i="82"/>
  <c r="E84" i="12"/>
  <c r="E85" i="12" s="1"/>
  <c r="E79" i="12"/>
  <c r="E80" i="12" s="1"/>
  <c r="E94" i="12"/>
  <c r="F44" i="52"/>
  <c r="F84" i="54"/>
  <c r="F93" i="54" s="1"/>
  <c r="E56" i="66"/>
  <c r="E120" i="70"/>
  <c r="E106" i="70"/>
  <c r="E120" i="52"/>
  <c r="E106" i="58"/>
  <c r="E56" i="60"/>
  <c r="I166" i="82"/>
  <c r="O9" i="84"/>
  <c r="P9" i="84" s="1"/>
  <c r="O10" i="84"/>
  <c r="P10" i="84" s="1"/>
  <c r="I337" i="82"/>
  <c r="H336" i="82"/>
  <c r="I237" i="82"/>
  <c r="I177" i="82"/>
  <c r="I151" i="82"/>
  <c r="I125" i="82"/>
  <c r="I105" i="82"/>
  <c r="I43" i="82"/>
  <c r="I11" i="82"/>
  <c r="I7" i="82"/>
  <c r="I301" i="82"/>
  <c r="H291" i="82"/>
  <c r="H259" i="82"/>
  <c r="H256" i="82"/>
  <c r="I239" i="82"/>
  <c r="I219" i="82"/>
  <c r="I214" i="82"/>
  <c r="I204" i="82"/>
  <c r="I199" i="82"/>
  <c r="I195" i="82"/>
  <c r="I128" i="82"/>
  <c r="I121" i="82"/>
  <c r="I96" i="82"/>
  <c r="H112" i="82"/>
  <c r="F138" i="38"/>
  <c r="H261" i="82"/>
  <c r="I261" i="82"/>
  <c r="I171" i="82"/>
  <c r="H171" i="82"/>
  <c r="I134" i="82"/>
  <c r="H134" i="82"/>
  <c r="I95" i="82"/>
  <c r="H95" i="82"/>
  <c r="I67" i="82"/>
  <c r="H67" i="82"/>
  <c r="H45" i="82"/>
  <c r="I45" i="82"/>
  <c r="H42" i="82"/>
  <c r="I42" i="82"/>
  <c r="H35" i="82"/>
  <c r="I35" i="82"/>
  <c r="I223" i="82"/>
  <c r="H223" i="82"/>
  <c r="H169" i="82"/>
  <c r="I169" i="82"/>
  <c r="H136" i="82"/>
  <c r="I136" i="82"/>
  <c r="I129" i="82"/>
  <c r="H129" i="82"/>
  <c r="H127" i="82"/>
  <c r="I127" i="82"/>
  <c r="I124" i="82"/>
  <c r="H124" i="82"/>
  <c r="I91" i="82"/>
  <c r="H91" i="82"/>
  <c r="I74" i="82"/>
  <c r="H74" i="82"/>
  <c r="H68" i="82"/>
  <c r="I68" i="82"/>
  <c r="I64" i="82"/>
  <c r="H64" i="82"/>
  <c r="I50" i="82"/>
  <c r="H50" i="82"/>
  <c r="H36" i="82"/>
  <c r="I36" i="82"/>
  <c r="H330" i="82"/>
  <c r="I330" i="82"/>
  <c r="H222" i="82"/>
  <c r="I222" i="82"/>
  <c r="H175" i="82"/>
  <c r="I175" i="82"/>
  <c r="H162" i="82"/>
  <c r="I162" i="82"/>
  <c r="I153" i="82"/>
  <c r="H153" i="82"/>
  <c r="H93" i="82"/>
  <c r="I93" i="82"/>
  <c r="H75" i="82"/>
  <c r="I75" i="82"/>
  <c r="H65" i="82"/>
  <c r="I65" i="82"/>
  <c r="H56" i="82"/>
  <c r="I56" i="82"/>
  <c r="I37" i="82"/>
  <c r="H37" i="82"/>
  <c r="H277" i="82"/>
  <c r="I277" i="82"/>
  <c r="H173" i="82"/>
  <c r="I173" i="82"/>
  <c r="H94" i="82"/>
  <c r="I94" i="82"/>
  <c r="H66" i="82"/>
  <c r="I66" i="82"/>
  <c r="I38" i="82"/>
  <c r="H38" i="82"/>
  <c r="H69" i="82"/>
  <c r="H239" i="82"/>
  <c r="H278" i="82"/>
  <c r="H155" i="82"/>
  <c r="H104" i="82"/>
  <c r="H47" i="82"/>
  <c r="H12" i="82"/>
  <c r="H43" i="82"/>
  <c r="H195" i="82"/>
  <c r="H59" i="82"/>
  <c r="H58" i="82"/>
  <c r="H359" i="82"/>
  <c r="I361" i="82"/>
  <c r="H301" i="82"/>
  <c r="H177" i="82"/>
  <c r="I364" i="82"/>
  <c r="H364" i="82"/>
  <c r="I362" i="82"/>
  <c r="H362" i="82"/>
  <c r="I328" i="82"/>
  <c r="H328" i="82"/>
  <c r="H327" i="82"/>
  <c r="I327" i="82"/>
  <c r="I326" i="82"/>
  <c r="H326" i="82"/>
  <c r="I325" i="82"/>
  <c r="H325" i="82"/>
  <c r="I324" i="82"/>
  <c r="H324" i="82"/>
  <c r="H323" i="82"/>
  <c r="I323" i="82"/>
  <c r="H254" i="82"/>
  <c r="I254" i="82"/>
  <c r="H253" i="82"/>
  <c r="I253" i="82"/>
  <c r="I252" i="82"/>
  <c r="H252" i="82"/>
  <c r="H251" i="82"/>
  <c r="I251" i="82"/>
  <c r="H250" i="82"/>
  <c r="I250" i="82"/>
  <c r="I249" i="82"/>
  <c r="H249" i="82"/>
  <c r="H248" i="82"/>
  <c r="I248" i="82"/>
  <c r="H247" i="82"/>
  <c r="I247" i="82"/>
  <c r="I246" i="82"/>
  <c r="H246" i="82"/>
  <c r="I245" i="82"/>
  <c r="H245" i="82"/>
  <c r="H241" i="82"/>
  <c r="I241" i="82"/>
  <c r="H240" i="82"/>
  <c r="I240" i="82"/>
  <c r="I218" i="82"/>
  <c r="H218" i="82"/>
  <c r="I217" i="82"/>
  <c r="H217" i="82"/>
  <c r="H216" i="82"/>
  <c r="I216" i="82"/>
  <c r="H211" i="82"/>
  <c r="I211" i="82"/>
  <c r="I165" i="82"/>
  <c r="H165" i="82"/>
  <c r="H164" i="82"/>
  <c r="I164" i="82"/>
  <c r="H146" i="82"/>
  <c r="I146" i="82"/>
  <c r="I41" i="82"/>
  <c r="H41" i="82"/>
  <c r="H18" i="82"/>
  <c r="I18" i="82"/>
  <c r="I10" i="82"/>
  <c r="H10" i="82"/>
  <c r="I9" i="82"/>
  <c r="H9" i="82"/>
  <c r="H204" i="82"/>
  <c r="H356" i="82"/>
  <c r="I356" i="82"/>
  <c r="I355" i="82"/>
  <c r="H355" i="82"/>
  <c r="I343" i="82"/>
  <c r="H343" i="82"/>
  <c r="I342" i="82"/>
  <c r="H342" i="82"/>
  <c r="H341" i="82"/>
  <c r="I341" i="82"/>
  <c r="H340" i="82"/>
  <c r="I340" i="82"/>
  <c r="H290" i="82"/>
  <c r="I290" i="82"/>
  <c r="I289" i="82"/>
  <c r="H289" i="82"/>
  <c r="I288" i="82"/>
  <c r="H288" i="82"/>
  <c r="H287" i="82"/>
  <c r="I287" i="82"/>
  <c r="I286" i="82"/>
  <c r="H286" i="82"/>
  <c r="I285" i="82"/>
  <c r="H285" i="82"/>
  <c r="H272" i="82"/>
  <c r="I272" i="82"/>
  <c r="I271" i="82"/>
  <c r="H271" i="82"/>
  <c r="I231" i="82"/>
  <c r="H231" i="82"/>
  <c r="H227" i="82"/>
  <c r="I227" i="82"/>
  <c r="I226" i="82"/>
  <c r="H226" i="82"/>
  <c r="I167" i="82"/>
  <c r="H167" i="82"/>
  <c r="I161" i="82"/>
  <c r="H161" i="82"/>
  <c r="I160" i="82"/>
  <c r="H160" i="82"/>
  <c r="H159" i="82"/>
  <c r="I159" i="82"/>
  <c r="I158" i="82"/>
  <c r="H158" i="82"/>
  <c r="H157" i="82"/>
  <c r="I157" i="82"/>
  <c r="I156" i="82"/>
  <c r="H156" i="82"/>
  <c r="I103" i="82"/>
  <c r="H103" i="82"/>
  <c r="I88" i="82"/>
  <c r="H88" i="82"/>
  <c r="H54" i="82"/>
  <c r="I54" i="82"/>
  <c r="I39" i="82"/>
  <c r="H39" i="82"/>
  <c r="I309" i="82"/>
  <c r="H309" i="82"/>
  <c r="I304" i="82"/>
  <c r="H304" i="82"/>
  <c r="H303" i="82"/>
  <c r="I303" i="82"/>
  <c r="H200" i="82"/>
  <c r="I200" i="82"/>
  <c r="H198" i="82"/>
  <c r="I198" i="82"/>
  <c r="I197" i="82"/>
  <c r="H197" i="82"/>
  <c r="I196" i="82"/>
  <c r="H196" i="82"/>
  <c r="H113" i="82"/>
  <c r="I113" i="82"/>
  <c r="H16" i="82"/>
  <c r="I16" i="82"/>
  <c r="I5" i="82"/>
  <c r="H5" i="82"/>
  <c r="I206" i="82"/>
  <c r="H206" i="82"/>
  <c r="H205" i="82"/>
  <c r="I205" i="82"/>
  <c r="H203" i="82"/>
  <c r="I203" i="82"/>
  <c r="H202" i="82"/>
  <c r="I202" i="82"/>
  <c r="I201" i="82"/>
  <c r="H201" i="82"/>
  <c r="H188" i="82"/>
  <c r="I188" i="82"/>
  <c r="H141" i="82"/>
  <c r="I141" i="82"/>
  <c r="H73" i="82"/>
  <c r="I73" i="82"/>
  <c r="I60" i="82"/>
  <c r="H60" i="82"/>
  <c r="H46" i="82"/>
  <c r="I46" i="82"/>
  <c r="H19" i="82"/>
  <c r="I19" i="82"/>
  <c r="H70" i="82"/>
  <c r="H166" i="82"/>
  <c r="I51" i="82"/>
  <c r="H96" i="82"/>
  <c r="H189" i="82"/>
  <c r="I338" i="82"/>
  <c r="I234" i="82"/>
  <c r="H213" i="82"/>
  <c r="I212" i="82"/>
  <c r="H193" i="82"/>
  <c r="I192" i="82"/>
  <c r="I190" i="82"/>
  <c r="I148" i="82"/>
  <c r="I123" i="82"/>
  <c r="H99" i="82"/>
  <c r="H79" i="82"/>
  <c r="I59" i="82"/>
  <c r="I47" i="82"/>
  <c r="H53" i="82"/>
  <c r="H232" i="82"/>
  <c r="H76" i="82"/>
  <c r="H214" i="82"/>
  <c r="H219" i="82"/>
  <c r="H142" i="82"/>
  <c r="H363" i="82"/>
  <c r="H237" i="82"/>
  <c r="I305" i="82"/>
  <c r="I299" i="82"/>
  <c r="I298" i="82"/>
  <c r="I297" i="82"/>
  <c r="I296" i="82"/>
  <c r="I295" i="82"/>
  <c r="I294" i="82"/>
  <c r="I220" i="82"/>
  <c r="I215" i="82"/>
  <c r="I187" i="82"/>
  <c r="H143" i="82"/>
  <c r="H61" i="82"/>
  <c r="I33" i="82"/>
  <c r="I6" i="82"/>
  <c r="I284" i="82"/>
  <c r="H284" i="82"/>
  <c r="H224" i="82"/>
  <c r="I224" i="82"/>
  <c r="H180" i="82"/>
  <c r="I180" i="82"/>
  <c r="I336" i="82"/>
  <c r="H230" i="82"/>
  <c r="H145" i="82"/>
  <c r="H126" i="82"/>
  <c r="H299" i="82"/>
  <c r="H294" i="82"/>
  <c r="H8" i="82"/>
  <c r="I111" i="82"/>
  <c r="H111" i="82"/>
  <c r="F103" i="12" l="1"/>
  <c r="F90" i="12"/>
  <c r="F91" i="12" s="1"/>
  <c r="F101" i="12"/>
  <c r="F44" i="60"/>
  <c r="F83" i="12"/>
  <c r="F80" i="36"/>
  <c r="F115" i="36" s="1"/>
  <c r="F92" i="12"/>
  <c r="F67" i="12"/>
  <c r="F83" i="38"/>
  <c r="F68" i="12"/>
  <c r="F93" i="12"/>
  <c r="F101" i="38"/>
  <c r="F70" i="12"/>
  <c r="F95" i="38"/>
  <c r="F136" i="12"/>
  <c r="F140" i="12" s="1"/>
  <c r="F142" i="12" s="1"/>
  <c r="F143" i="12" s="1"/>
  <c r="F104" i="38"/>
  <c r="F65" i="38"/>
  <c r="F77" i="12"/>
  <c r="F78" i="12" s="1"/>
  <c r="F79" i="12" s="1"/>
  <c r="F80" i="12" s="1"/>
  <c r="F115" i="12" s="1"/>
  <c r="F107" i="36"/>
  <c r="F94" i="38"/>
  <c r="F64" i="38"/>
  <c r="F90" i="38"/>
  <c r="F91" i="38" s="1"/>
  <c r="F68" i="38"/>
  <c r="F102" i="12"/>
  <c r="F77" i="38"/>
  <c r="F78" i="38" s="1"/>
  <c r="F79" i="38" s="1"/>
  <c r="F105" i="38"/>
  <c r="F95" i="12"/>
  <c r="F64" i="12"/>
  <c r="F70" i="38"/>
  <c r="F104" i="12"/>
  <c r="F107" i="12" s="1"/>
  <c r="F69" i="12"/>
  <c r="F67" i="38"/>
  <c r="F66" i="12"/>
  <c r="F44" i="74"/>
  <c r="F107" i="38"/>
  <c r="F108" i="38" s="1"/>
  <c r="F109" i="38" s="1"/>
  <c r="F118" i="38" s="1"/>
  <c r="F44" i="37"/>
  <c r="F136" i="38"/>
  <c r="F106" i="38"/>
  <c r="F72" i="36"/>
  <c r="F114" i="36" s="1"/>
  <c r="F96" i="36"/>
  <c r="F117" i="36" s="1"/>
  <c r="E106" i="37"/>
  <c r="F56" i="70"/>
  <c r="O14" i="84"/>
  <c r="F165" i="70"/>
  <c r="F165" i="64"/>
  <c r="F56" i="64"/>
  <c r="H369" i="82"/>
  <c r="H371" i="82" s="1"/>
  <c r="H372" i="82" s="1"/>
  <c r="H374" i="82" s="1"/>
  <c r="H375" i="82" s="1"/>
  <c r="F140" i="38"/>
  <c r="F142" i="38" s="1"/>
  <c r="F143" i="38" s="1"/>
  <c r="F165" i="66"/>
  <c r="F80" i="38"/>
  <c r="F115" i="38" s="1"/>
  <c r="I154" i="82"/>
  <c r="I366" i="82" s="1"/>
  <c r="F44" i="56"/>
  <c r="F165" i="58"/>
  <c r="F165" i="52"/>
  <c r="F56" i="52"/>
  <c r="F56" i="58"/>
  <c r="F56" i="66"/>
  <c r="E57" i="66"/>
  <c r="F108" i="36"/>
  <c r="F109" i="36" s="1"/>
  <c r="F118" i="36" s="1"/>
  <c r="F165" i="67"/>
  <c r="F56" i="67"/>
  <c r="E106" i="60"/>
  <c r="E57" i="60"/>
  <c r="F44" i="57"/>
  <c r="F44" i="55"/>
  <c r="F56" i="55" s="1"/>
  <c r="E57" i="56"/>
  <c r="F44" i="54"/>
  <c r="F94" i="12"/>
  <c r="E96" i="12"/>
  <c r="E57" i="58"/>
  <c r="F44" i="69"/>
  <c r="F84" i="38"/>
  <c r="F85" i="38" s="1"/>
  <c r="F116" i="38" s="1"/>
  <c r="E106" i="55"/>
  <c r="H366" i="82"/>
  <c r="F165" i="37" l="1"/>
  <c r="F56" i="60"/>
  <c r="F55" i="60"/>
  <c r="F57" i="60" s="1"/>
  <c r="F91" i="60" s="1"/>
  <c r="F165" i="60"/>
  <c r="F72" i="38"/>
  <c r="F114" i="38" s="1"/>
  <c r="F56" i="37"/>
  <c r="F96" i="12"/>
  <c r="F117" i="12" s="1"/>
  <c r="F72" i="12"/>
  <c r="F114" i="12" s="1"/>
  <c r="F84" i="12"/>
  <c r="F85" i="12"/>
  <c r="F116" i="12" s="1"/>
  <c r="F70" i="60"/>
  <c r="F92" i="60" s="1"/>
  <c r="F96" i="38"/>
  <c r="F117" i="38" s="1"/>
  <c r="F55" i="64"/>
  <c r="F57" i="64" s="1"/>
  <c r="F91" i="64" s="1"/>
  <c r="F165" i="74"/>
  <c r="F56" i="74"/>
  <c r="F56" i="56"/>
  <c r="F106" i="64"/>
  <c r="F167" i="64" s="1"/>
  <c r="F120" i="36"/>
  <c r="F165" i="56"/>
  <c r="F70" i="66"/>
  <c r="F92" i="66" s="1"/>
  <c r="F55" i="58"/>
  <c r="F57" i="58" s="1"/>
  <c r="F91" i="58" s="1"/>
  <c r="F120" i="66"/>
  <c r="F134" i="66" s="1"/>
  <c r="F136" i="66" s="1"/>
  <c r="F168" i="66" s="1"/>
  <c r="F55" i="70"/>
  <c r="F57" i="70" s="1"/>
  <c r="F91" i="70" s="1"/>
  <c r="I369" i="82"/>
  <c r="I371" i="82" s="1"/>
  <c r="I372" i="82" s="1"/>
  <c r="I374" i="82" s="1"/>
  <c r="I375" i="82" s="1"/>
  <c r="I376" i="82" s="1"/>
  <c r="O15" i="84"/>
  <c r="O16" i="84" s="1"/>
  <c r="O19" i="84" s="1"/>
  <c r="P14" i="84"/>
  <c r="F120" i="70"/>
  <c r="F134" i="70" s="1"/>
  <c r="F136" i="70" s="1"/>
  <c r="F168" i="70" s="1"/>
  <c r="F70" i="70"/>
  <c r="F92" i="70" s="1"/>
  <c r="F106" i="70"/>
  <c r="F167" i="70" s="1"/>
  <c r="F120" i="64"/>
  <c r="F134" i="64" s="1"/>
  <c r="F136" i="64" s="1"/>
  <c r="F168" i="64" s="1"/>
  <c r="F70" i="64"/>
  <c r="F92" i="64" s="1"/>
  <c r="F55" i="66"/>
  <c r="F57" i="66" s="1"/>
  <c r="F91" i="66" s="1"/>
  <c r="H31" i="73"/>
  <c r="F106" i="58"/>
  <c r="F167" i="58" s="1"/>
  <c r="F106" i="66"/>
  <c r="F167" i="66" s="1"/>
  <c r="F165" i="54"/>
  <c r="F56" i="54"/>
  <c r="F55" i="67"/>
  <c r="F57" i="67" s="1"/>
  <c r="F91" i="67" s="1"/>
  <c r="F108" i="12"/>
  <c r="F109" i="12" s="1"/>
  <c r="F118" i="12" s="1"/>
  <c r="F120" i="12" s="1"/>
  <c r="F165" i="57"/>
  <c r="F165" i="69"/>
  <c r="F56" i="69"/>
  <c r="F70" i="58"/>
  <c r="F92" i="58" s="1"/>
  <c r="F165" i="55"/>
  <c r="F55" i="52"/>
  <c r="F57" i="52" s="1"/>
  <c r="F91" i="52" s="1"/>
  <c r="F70" i="67"/>
  <c r="F92" i="67" s="1"/>
  <c r="F106" i="67"/>
  <c r="F167" i="67" s="1"/>
  <c r="F120" i="52"/>
  <c r="F134" i="52" s="1"/>
  <c r="F136" i="52" s="1"/>
  <c r="F168" i="52" s="1"/>
  <c r="F70" i="52"/>
  <c r="F92" i="52" s="1"/>
  <c r="F106" i="52"/>
  <c r="F167" i="52" s="1"/>
  <c r="F120" i="38"/>
  <c r="F56" i="57"/>
  <c r="F120" i="67"/>
  <c r="F134" i="67" s="1"/>
  <c r="F136" i="67" s="1"/>
  <c r="F168" i="67" s="1"/>
  <c r="F120" i="58"/>
  <c r="F134" i="58" s="1"/>
  <c r="F136" i="58" s="1"/>
  <c r="F168" i="58" s="1"/>
  <c r="F55" i="37" l="1"/>
  <c r="F57" i="37" s="1"/>
  <c r="F91" i="37" s="1"/>
  <c r="F70" i="37"/>
  <c r="F92" i="37" s="1"/>
  <c r="F94" i="37" s="1"/>
  <c r="F166" i="37" s="1"/>
  <c r="F106" i="37"/>
  <c r="F167" i="37" s="1"/>
  <c r="F120" i="37"/>
  <c r="F134" i="37" s="1"/>
  <c r="F136" i="37" s="1"/>
  <c r="F168" i="37" s="1"/>
  <c r="F120" i="60"/>
  <c r="F134" i="60" s="1"/>
  <c r="F136" i="60" s="1"/>
  <c r="F168" i="60" s="1"/>
  <c r="F106" i="60"/>
  <c r="F167" i="60" s="1"/>
  <c r="F94" i="60"/>
  <c r="F166" i="60" s="1"/>
  <c r="F55" i="74"/>
  <c r="F57" i="74" s="1"/>
  <c r="F91" i="74" s="1"/>
  <c r="F106" i="74"/>
  <c r="F167" i="74" s="1"/>
  <c r="F55" i="56"/>
  <c r="F57" i="56" s="1"/>
  <c r="F91" i="56" s="1"/>
  <c r="F106" i="56"/>
  <c r="F167" i="56" s="1"/>
  <c r="F120" i="74"/>
  <c r="F134" i="74" s="1"/>
  <c r="F136" i="74" s="1"/>
  <c r="F168" i="74" s="1"/>
  <c r="F70" i="74"/>
  <c r="F92" i="74" s="1"/>
  <c r="F120" i="56"/>
  <c r="F134" i="56" s="1"/>
  <c r="F136" i="56" s="1"/>
  <c r="F168" i="56" s="1"/>
  <c r="F70" i="56"/>
  <c r="F92" i="56" s="1"/>
  <c r="F55" i="69"/>
  <c r="F57" i="69" s="1"/>
  <c r="F91" i="69" s="1"/>
  <c r="F55" i="55"/>
  <c r="F57" i="55" s="1"/>
  <c r="F91" i="55" s="1"/>
  <c r="F94" i="70"/>
  <c r="F166" i="70" s="1"/>
  <c r="F125" i="36"/>
  <c r="F131" i="36" s="1"/>
  <c r="G142" i="36" s="1"/>
  <c r="F139" i="36"/>
  <c r="F146" i="54"/>
  <c r="F146" i="58"/>
  <c r="F146" i="66"/>
  <c r="F146" i="64"/>
  <c r="F146" i="56"/>
  <c r="F146" i="55"/>
  <c r="F146" i="37"/>
  <c r="F146" i="67"/>
  <c r="F146" i="60"/>
  <c r="F146" i="57"/>
  <c r="F146" i="74"/>
  <c r="F146" i="69"/>
  <c r="F55" i="54"/>
  <c r="F57" i="54" s="1"/>
  <c r="F91" i="54" s="1"/>
  <c r="F120" i="55"/>
  <c r="F134" i="55" s="1"/>
  <c r="F136" i="55" s="1"/>
  <c r="F168" i="55" s="1"/>
  <c r="F94" i="66"/>
  <c r="F166" i="66" s="1"/>
  <c r="F94" i="64"/>
  <c r="F166" i="64" s="1"/>
  <c r="I31" i="73"/>
  <c r="F94" i="58"/>
  <c r="F166" i="58" s="1"/>
  <c r="F70" i="69"/>
  <c r="F92" i="69" s="1"/>
  <c r="F139" i="12"/>
  <c r="F125" i="12"/>
  <c r="F131" i="12" s="1"/>
  <c r="F70" i="55"/>
  <c r="F92" i="55" s="1"/>
  <c r="F120" i="69"/>
  <c r="F134" i="69" s="1"/>
  <c r="F136" i="69" s="1"/>
  <c r="F168" i="69" s="1"/>
  <c r="F55" i="57"/>
  <c r="F57" i="57" s="1"/>
  <c r="F91" i="57" s="1"/>
  <c r="F106" i="57"/>
  <c r="F167" i="57" s="1"/>
  <c r="F120" i="54"/>
  <c r="F134" i="54" s="1"/>
  <c r="F136" i="54" s="1"/>
  <c r="F168" i="54" s="1"/>
  <c r="F70" i="54"/>
  <c r="F92" i="54" s="1"/>
  <c r="F106" i="55"/>
  <c r="F167" i="55" s="1"/>
  <c r="F94" i="67"/>
  <c r="F166" i="67" s="1"/>
  <c r="F106" i="54"/>
  <c r="F167" i="54" s="1"/>
  <c r="F106" i="69"/>
  <c r="F167" i="69" s="1"/>
  <c r="F139" i="38"/>
  <c r="F125" i="38"/>
  <c r="F131" i="38" s="1"/>
  <c r="G142" i="38" s="1"/>
  <c r="F94" i="52"/>
  <c r="F166" i="52" s="1"/>
  <c r="F120" i="57"/>
  <c r="F134" i="57" s="1"/>
  <c r="F136" i="57" s="1"/>
  <c r="F168" i="57" s="1"/>
  <c r="F70" i="57"/>
  <c r="F92" i="57" s="1"/>
  <c r="F146" i="52"/>
  <c r="F146" i="70"/>
  <c r="F94" i="74" l="1"/>
  <c r="F166" i="74" s="1"/>
  <c r="F94" i="56"/>
  <c r="F166" i="56" s="1"/>
  <c r="F94" i="69"/>
  <c r="F166" i="69" s="1"/>
  <c r="F94" i="55"/>
  <c r="F166" i="55" s="1"/>
  <c r="F129" i="36"/>
  <c r="F127" i="36"/>
  <c r="F126" i="36" s="1"/>
  <c r="F132" i="36" s="1"/>
  <c r="F141" i="36" s="1"/>
  <c r="F128" i="36"/>
  <c r="F94" i="54"/>
  <c r="F166" i="54" s="1"/>
  <c r="F94" i="57"/>
  <c r="F166" i="57" s="1"/>
  <c r="F127" i="12"/>
  <c r="F126" i="12" s="1"/>
  <c r="F132" i="12" s="1"/>
  <c r="F141" i="12" s="1"/>
  <c r="G142" i="12"/>
  <c r="F128" i="12"/>
  <c r="F127" i="38"/>
  <c r="F126" i="38" s="1"/>
  <c r="F132" i="38" s="1"/>
  <c r="F141" i="38" s="1"/>
  <c r="F129" i="12"/>
  <c r="F129" i="38"/>
  <c r="F128" i="38"/>
  <c r="F169" i="70"/>
  <c r="F170" i="70" s="1"/>
  <c r="F169" i="67"/>
  <c r="F170" i="67" s="1"/>
  <c r="F169" i="64"/>
  <c r="F170" i="64" s="1"/>
  <c r="F169" i="37"/>
  <c r="F170" i="37" s="1"/>
  <c r="F169" i="58"/>
  <c r="F170" i="58" s="1"/>
  <c r="F169" i="55"/>
  <c r="F169" i="52"/>
  <c r="F170" i="52" s="1"/>
  <c r="F169" i="69"/>
  <c r="F169" i="74"/>
  <c r="F169" i="60"/>
  <c r="F170" i="60" s="1"/>
  <c r="F169" i="56"/>
  <c r="F169" i="66"/>
  <c r="F170" i="66" s="1"/>
  <c r="F169" i="54"/>
  <c r="F169" i="57"/>
  <c r="F170" i="74" l="1"/>
  <c r="F170" i="56"/>
  <c r="F170" i="69"/>
  <c r="F170" i="55"/>
  <c r="F170" i="54"/>
  <c r="F170" i="57"/>
  <c r="F154" i="55" l="1"/>
  <c r="F158" i="55" s="1"/>
  <c r="F171" i="55" s="1"/>
  <c r="F172" i="55" s="1"/>
  <c r="F173" i="55" s="1"/>
  <c r="F154" i="37"/>
  <c r="F158" i="37" s="1"/>
  <c r="F171" i="37" s="1"/>
  <c r="F172" i="37" s="1"/>
  <c r="F173" i="37" s="1"/>
  <c r="F154" i="64"/>
  <c r="F158" i="64" s="1"/>
  <c r="F171" i="64" s="1"/>
  <c r="F172" i="64" s="1"/>
  <c r="D14" i="73" s="1"/>
  <c r="F154" i="70"/>
  <c r="F158" i="70" s="1"/>
  <c r="F171" i="70" s="1"/>
  <c r="F172" i="70" s="1"/>
  <c r="F173" i="70" s="1"/>
  <c r="F154" i="58"/>
  <c r="F158" i="58" s="1"/>
  <c r="F171" i="58" s="1"/>
  <c r="F172" i="58" s="1"/>
  <c r="F154" i="66"/>
  <c r="F158" i="66" s="1"/>
  <c r="F171" i="66" s="1"/>
  <c r="F172" i="66" s="1"/>
  <c r="F154" i="74"/>
  <c r="F158" i="74" s="1"/>
  <c r="F171" i="74" s="1"/>
  <c r="F172" i="74" s="1"/>
  <c r="F154" i="52"/>
  <c r="F158" i="52" s="1"/>
  <c r="F171" i="52" s="1"/>
  <c r="F172" i="52" s="1"/>
  <c r="F154" i="69" l="1"/>
  <c r="F158" i="69" s="1"/>
  <c r="F171" i="69" s="1"/>
  <c r="F172" i="69" s="1"/>
  <c r="D17" i="73" s="1"/>
  <c r="F17" i="73" s="1"/>
  <c r="F154" i="56"/>
  <c r="F158" i="56" s="1"/>
  <c r="F171" i="56" s="1"/>
  <c r="F172" i="56" s="1"/>
  <c r="F173" i="56" s="1"/>
  <c r="D10" i="73"/>
  <c r="F10" i="73" s="1"/>
  <c r="D7" i="73"/>
  <c r="H7" i="73" s="1"/>
  <c r="I7" i="73" s="1"/>
  <c r="F154" i="54"/>
  <c r="F158" i="54" s="1"/>
  <c r="F171" i="54" s="1"/>
  <c r="F172" i="54" s="1"/>
  <c r="D8" i="73" s="1"/>
  <c r="F173" i="64"/>
  <c r="F154" i="57"/>
  <c r="F158" i="57" s="1"/>
  <c r="F171" i="57" s="1"/>
  <c r="F172" i="57" s="1"/>
  <c r="F154" i="60"/>
  <c r="F158" i="60" s="1"/>
  <c r="F171" i="60" s="1"/>
  <c r="F172" i="60" s="1"/>
  <c r="F173" i="60" s="1"/>
  <c r="F154" i="67"/>
  <c r="F158" i="67" s="1"/>
  <c r="F171" i="67" s="1"/>
  <c r="F172" i="67" s="1"/>
  <c r="D16" i="73" s="1"/>
  <c r="D18" i="73"/>
  <c r="H18" i="73" s="1"/>
  <c r="I18" i="73" s="1"/>
  <c r="F173" i="52"/>
  <c r="D5" i="73"/>
  <c r="D6" i="73"/>
  <c r="F173" i="58"/>
  <c r="H14" i="73"/>
  <c r="I14" i="73" s="1"/>
  <c r="F14" i="73"/>
  <c r="F173" i="74"/>
  <c r="D9" i="73"/>
  <c r="D15" i="73"/>
  <c r="F173" i="66"/>
  <c r="H17" i="73" l="1"/>
  <c r="I17" i="73" s="1"/>
  <c r="F173" i="69"/>
  <c r="D12" i="73"/>
  <c r="F12" i="73" s="1"/>
  <c r="F173" i="54"/>
  <c r="H10" i="73"/>
  <c r="I10" i="73" s="1"/>
  <c r="F7" i="73"/>
  <c r="D13" i="73"/>
  <c r="F13" i="73" s="1"/>
  <c r="D11" i="73"/>
  <c r="F173" i="57"/>
  <c r="F18" i="73"/>
  <c r="F173" i="67"/>
  <c r="H6" i="73"/>
  <c r="I6" i="73" s="1"/>
  <c r="F6" i="73"/>
  <c r="F15" i="73"/>
  <c r="H15" i="73"/>
  <c r="I15" i="73" s="1"/>
  <c r="H9" i="73"/>
  <c r="I9" i="73" s="1"/>
  <c r="F9" i="73"/>
  <c r="F5" i="73"/>
  <c r="H5" i="73"/>
  <c r="H8" i="73"/>
  <c r="I8" i="73" s="1"/>
  <c r="F8" i="73"/>
  <c r="F16" i="73"/>
  <c r="H16" i="73"/>
  <c r="I16" i="73" s="1"/>
  <c r="H12" i="73" l="1"/>
  <c r="I12" i="73" s="1"/>
  <c r="H13" i="73"/>
  <c r="I13" i="73" s="1"/>
  <c r="F11" i="73"/>
  <c r="H11" i="73"/>
  <c r="I11" i="73" s="1"/>
  <c r="I5" i="73"/>
  <c r="H19" i="73" l="1"/>
  <c r="I19" i="73"/>
  <c r="H27" i="73" l="1"/>
  <c r="H28" i="73" s="1"/>
  <c r="I27" i="73"/>
  <c r="I28" i="73" s="1"/>
  <c r="I33" i="73" l="1"/>
  <c r="I36" i="73" s="1"/>
  <c r="H33" i="73"/>
  <c r="H36" i="73" s="1"/>
</calcChain>
</file>

<file path=xl/comments1.xml><?xml version="1.0" encoding="utf-8"?>
<comments xmlns="http://schemas.openxmlformats.org/spreadsheetml/2006/main">
  <authors>
    <author>Ana Lucia Valadares de Carvalho</author>
  </authors>
  <commentList>
    <comment ref="E54" authorId="0" shapeId="0">
      <text>
        <r>
          <rPr>
            <b/>
            <sz val="9"/>
            <color indexed="81"/>
            <rFont val="Segoe UI"/>
            <family val="2"/>
          </rPr>
          <t>Para Férias e 1/3 Adicional de Férias 12,10%</t>
        </r>
        <r>
          <rPr>
            <sz val="9"/>
            <color indexed="81"/>
            <rFont val="Segoe UI"/>
            <family val="2"/>
          </rPr>
          <t xml:space="preserve"> é a alíquota para provisionamento na conta-vinculada, Anexo XII da IN nº 5/2017.</t>
        </r>
        <r>
          <rPr>
            <b/>
            <sz val="9"/>
            <color indexed="81"/>
            <rFont val="Segoe UI"/>
            <family val="2"/>
          </rPr>
          <t xml:space="preserve">
</t>
        </r>
        <r>
          <rPr>
            <b/>
            <u/>
            <sz val="9"/>
            <color indexed="81"/>
            <rFont val="Segoe UI"/>
            <family val="2"/>
          </rPr>
          <t>Quando da prorrogação contratual</t>
        </r>
        <r>
          <rPr>
            <b/>
            <sz val="9"/>
            <color indexed="81"/>
            <rFont val="Segoe UI"/>
            <family val="2"/>
          </rPr>
          <t xml:space="preserve">, a rubrica férias torna-se custo não renovável. </t>
        </r>
        <r>
          <rPr>
            <sz val="9"/>
            <color indexed="81"/>
            <rFont val="Segoe UI"/>
            <family val="2"/>
          </rPr>
          <t xml:space="preserve">Nesse submódulo 2.1.B será previsto apenas o percentual correspondente ao </t>
        </r>
        <r>
          <rPr>
            <b/>
            <sz val="9"/>
            <color indexed="81"/>
            <rFont val="Segoe UI"/>
            <family val="2"/>
          </rPr>
          <t xml:space="preserve">1/3 Adicional de Férias, de 2,98%.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Julio Cesar Silveira Santos</author>
  </authors>
  <commentList>
    <comment ref="E101" authorId="0" shapeId="0">
      <text>
        <r>
          <rPr>
            <b/>
            <sz val="9"/>
            <color indexed="81"/>
            <rFont val="Tahoma"/>
            <family val="2"/>
          </rPr>
          <t>Julio Cesar Silveira Santos:</t>
        </r>
        <r>
          <rPr>
            <sz val="9"/>
            <color indexed="81"/>
            <rFont val="Tahoma"/>
            <family val="2"/>
          </rPr>
          <t xml:space="preserve">
Percentual embasado nas orientações da zênite.
</t>
        </r>
      </text>
    </comment>
  </commentList>
</comments>
</file>

<file path=xl/sharedStrings.xml><?xml version="1.0" encoding="utf-8"?>
<sst xmlns="http://schemas.openxmlformats.org/spreadsheetml/2006/main" count="4935" uniqueCount="931">
  <si>
    <t>Data/Hora:</t>
  </si>
  <si>
    <t>Discriminação dos Serviços</t>
  </si>
  <si>
    <t>Data de Apresentação da Proposta (dia/mês/ano)</t>
  </si>
  <si>
    <t>Município/UF</t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</si>
  <si>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</si>
  <si>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</si>
  <si>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</si>
  <si>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</si>
  <si>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%</t>
  </si>
  <si>
    <t>Valor (R$)</t>
  </si>
  <si>
    <t>Adicional Noturno</t>
  </si>
  <si>
    <t>Outros (especificar)</t>
  </si>
  <si>
    <t>Transporte</t>
  </si>
  <si>
    <t>SESI ou SESC</t>
  </si>
  <si>
    <t>SENAI ou SENAC</t>
  </si>
  <si>
    <t xml:space="preserve">INCRA </t>
  </si>
  <si>
    <t>FGTS</t>
  </si>
  <si>
    <t xml:space="preserve">SEBRAE </t>
  </si>
  <si>
    <t>Salário educação</t>
  </si>
  <si>
    <t>Aviso prévio indenizado</t>
  </si>
  <si>
    <t>Lucro</t>
  </si>
  <si>
    <t>Tributos</t>
  </si>
  <si>
    <t>COFINS</t>
  </si>
  <si>
    <t>PIS</t>
  </si>
  <si>
    <t>ISS</t>
  </si>
  <si>
    <t>Insumos Diversos</t>
  </si>
  <si>
    <t>(I) Total de Remuneração</t>
  </si>
  <si>
    <t>A</t>
  </si>
  <si>
    <t>B</t>
  </si>
  <si>
    <t>C</t>
  </si>
  <si>
    <t>D</t>
  </si>
  <si>
    <t>Identificação do Serviço</t>
  </si>
  <si>
    <t>Tipo de serviço</t>
  </si>
  <si>
    <t>Qtde Total a Contratar</t>
  </si>
  <si>
    <t>Tipo de Serviço</t>
  </si>
  <si>
    <t xml:space="preserve">Salário Normativo da Categoria Profissional </t>
  </si>
  <si>
    <t>MÓDULO 1: COMPOSIÇÃO DA REMUNERAÇÃO</t>
  </si>
  <si>
    <t>Composição da Remuneração</t>
  </si>
  <si>
    <t>Salário Base</t>
  </si>
  <si>
    <t>Hota noturna adicional</t>
  </si>
  <si>
    <t>Adicional de hora extra</t>
  </si>
  <si>
    <t>Intervalo intrajornada</t>
  </si>
  <si>
    <t>E</t>
  </si>
  <si>
    <t>F</t>
  </si>
  <si>
    <t>G</t>
  </si>
  <si>
    <t>H</t>
  </si>
  <si>
    <t>MÓDULO 2: BENEFÍCIOS MENSAIS E DIÁROS</t>
  </si>
  <si>
    <t>Benefícios Mensais e Diários</t>
  </si>
  <si>
    <t>Assistência Odontológica</t>
  </si>
  <si>
    <t>MÓDULO 3: INSUMOS DIVERSOS</t>
  </si>
  <si>
    <t>Uniformes</t>
  </si>
  <si>
    <t>Materiais</t>
  </si>
  <si>
    <t>Equipamentos</t>
  </si>
  <si>
    <t>MÓDULO 4: ENCARGOS SOCIAIS E TRABALHISTAS</t>
  </si>
  <si>
    <t>Encargo previdenciário e FGTS</t>
  </si>
  <si>
    <t>4.1</t>
  </si>
  <si>
    <t>TOTAL</t>
  </si>
  <si>
    <t>Submódulo 4.2 - 13º Salário e Adicional Férias</t>
  </si>
  <si>
    <t>4.2</t>
  </si>
  <si>
    <t>13º Salário e Adicional Férias</t>
  </si>
  <si>
    <t>13º Salário</t>
  </si>
  <si>
    <t>Subtotal</t>
  </si>
  <si>
    <t>Incidência do submódulo 4.1 sobre 13º e Férias</t>
  </si>
  <si>
    <t>Afastamento maternidade</t>
  </si>
  <si>
    <t>4.3</t>
  </si>
  <si>
    <t>Submódulo 4.4 - Provisão para Rescisão</t>
  </si>
  <si>
    <t>4.4</t>
  </si>
  <si>
    <t>Provisão para rescisão</t>
  </si>
  <si>
    <t>Aviso prévio trabalhado</t>
  </si>
  <si>
    <t>Incidência do submódulo 4.1 sobre Aviso prévio trabalhado</t>
  </si>
  <si>
    <t>Submódulo 4.5 - Custo de Reposição do Profissional Ausente</t>
  </si>
  <si>
    <t>4.5</t>
  </si>
  <si>
    <t>Composição do Custo de Reposição do Profissional Ausente</t>
  </si>
  <si>
    <t>Incidência do submódulo 4.1 sobre o Custo de reposição</t>
  </si>
  <si>
    <t>Quadro - resumo – Módulo 4 - Encargos sociais e trabalhistas</t>
  </si>
  <si>
    <t>4.6</t>
  </si>
  <si>
    <t>Módulo 4 - Encargos sociais e trabalhistas</t>
  </si>
  <si>
    <t>Custo de rescisão</t>
  </si>
  <si>
    <t>Custo de reposição do profissional ausente</t>
  </si>
  <si>
    <t>MÓDULO 5 - CUSTOS INDIRETOS, TRIBUTOS E LUCRO</t>
  </si>
  <si>
    <t>Custos Indiretos, Tributos e Lucro</t>
  </si>
  <si>
    <t>B.1</t>
  </si>
  <si>
    <t>Outros tributos</t>
  </si>
  <si>
    <t>B.2</t>
  </si>
  <si>
    <t>B.3</t>
  </si>
  <si>
    <t>B.4</t>
  </si>
  <si>
    <t>Mão-de-obra vinculada à execução contratual (valor por empregado)</t>
  </si>
  <si>
    <t>Módulo 5 – Custos indiretos, tributos e lucro</t>
  </si>
  <si>
    <t>Módulo 1 – Composição da Remuneração</t>
  </si>
  <si>
    <t>Módulo 2 – Benefícios Mensais e Diários</t>
  </si>
  <si>
    <t>Módulo 3 – Insumos Diversos</t>
  </si>
  <si>
    <t>Módulo 4 – Encargos Sociais e Trabalhistas</t>
  </si>
  <si>
    <t>Total de Benefícios mensais e diários</t>
  </si>
  <si>
    <t>Total de Insumos diversos</t>
  </si>
  <si>
    <t>Unid. de Medida</t>
  </si>
  <si>
    <t>Outros - Gratificação</t>
  </si>
  <si>
    <t>Adicional Periculosidade (sobre salário base)</t>
  </si>
  <si>
    <t>Adicional Insalubridade (salário base ou mínimo)</t>
  </si>
  <si>
    <t>INSS (cooperativa o percentual é de 15%)</t>
  </si>
  <si>
    <t>Incidência do FGTS sobre Aviso prévio indenizado</t>
  </si>
  <si>
    <t>DF</t>
  </si>
  <si>
    <r>
      <t>N</t>
    </r>
    <r>
      <rPr>
        <strike/>
        <sz val="10"/>
        <color indexed="8"/>
        <rFont val="Arial Narrow"/>
        <family val="2"/>
      </rPr>
      <t>º</t>
    </r>
    <r>
      <rPr>
        <sz val="10"/>
        <color indexed="8"/>
        <rFont val="Arial Narrow"/>
        <family val="2"/>
      </rPr>
      <t xml:space="preserve"> de meses de execução contratual</t>
    </r>
  </si>
  <si>
    <t>Item</t>
  </si>
  <si>
    <t>Posto</t>
  </si>
  <si>
    <t>Uniforme</t>
  </si>
  <si>
    <t xml:space="preserve">Outros (especificar) </t>
  </si>
  <si>
    <t>2014</t>
  </si>
  <si>
    <t>Ano Acordo, Convenção ou Sentença Normativa em Dissídio Coletivo _ até 31dez14</t>
  </si>
  <si>
    <t>01/jan/2014</t>
  </si>
  <si>
    <t xml:space="preserve">Licença paternidade </t>
  </si>
  <si>
    <t>Ausências legais</t>
  </si>
  <si>
    <t>Ausência por acidente do trabalho</t>
  </si>
  <si>
    <t>Ausência por doença</t>
  </si>
  <si>
    <t>Multa do FGTS e contribuições sociais sobre o Aviso Prévio Indenizado</t>
  </si>
  <si>
    <t>Multa do FGTS e contribuições sociais sobre o aviso prévio trabalhado</t>
  </si>
  <si>
    <t>Custos Indiretos (Despesas Operacionais/Administrativas)</t>
  </si>
  <si>
    <t>13 º salário</t>
  </si>
  <si>
    <t>CATEGORIA PROFISSIONAL:  Carregador de material</t>
  </si>
  <si>
    <t>Carregador</t>
  </si>
  <si>
    <t>Nº Processo:</t>
  </si>
  <si>
    <t>Licitação Nº:</t>
  </si>
  <si>
    <t>SINDISERVIÇOS/DF</t>
  </si>
  <si>
    <t>Auxílio alimentação (CCT)</t>
  </si>
  <si>
    <t xml:space="preserve"> </t>
  </si>
  <si>
    <t>Ano Acordo, Convenção ou Sentença Normativa em Dissídio Coletivo - até 31dez14</t>
  </si>
  <si>
    <t>CATEGORIA PROFISSIONAL:  Servente de limpeza</t>
  </si>
  <si>
    <t>M²</t>
  </si>
  <si>
    <t>Equipamentos (depreciação)</t>
  </si>
  <si>
    <t>Carregador de material</t>
  </si>
  <si>
    <t>Percentual (%)</t>
  </si>
  <si>
    <t>Total</t>
  </si>
  <si>
    <t xml:space="preserve">   Férias e um terço constitucional</t>
  </si>
  <si>
    <t xml:space="preserve">   13º (décimo terceiro) salário</t>
  </si>
  <si>
    <t xml:space="preserve">  Multa sobre FGTS e contribuição social sobre o aviso prévio indenizado e sobre o aviso prévio trabalhado</t>
  </si>
  <si>
    <t>Quadro de provisionamento, de acordo com o disposto no Anexo VII da IN/SLTI/MPOG  nº  02/2008, atualizada.</t>
  </si>
  <si>
    <r>
      <t xml:space="preserve">   Incidência do Submódulo 4.1 sobre férias, um terço constitucional de férias e 13º (décimo terceiro) salário </t>
    </r>
    <r>
      <rPr>
        <b/>
        <sz val="10"/>
        <color indexed="8"/>
        <rFont val="Times New Roman"/>
        <family val="1"/>
      </rPr>
      <t>*</t>
    </r>
  </si>
  <si>
    <t>Submódulo 4.1 - Encargos previdenciários e FGTS</t>
  </si>
  <si>
    <t>CATEGORIA PROFISSIONAL:  Jauzeiro</t>
  </si>
  <si>
    <t>Limpeza, asseio e conservação</t>
  </si>
  <si>
    <t>Jauzeiro</t>
  </si>
  <si>
    <t>Limpeza, asseio e conservação - Esquadria externa - face externa / fachada do prédio (envidraçada, granito ou outro material)</t>
  </si>
  <si>
    <t>Limpeza e conservação</t>
  </si>
  <si>
    <t>Afastamento maternidade/paternidade</t>
  </si>
  <si>
    <t xml:space="preserve">Licença maternidade/paternidade </t>
  </si>
  <si>
    <t>Incidência do submódulo 4.1 sobre o custo de reposição</t>
  </si>
  <si>
    <t>Afastamento maternidade/pqaternidade</t>
  </si>
  <si>
    <t>Mão de obra vinculada à execução contratual (valor por empregado)</t>
  </si>
  <si>
    <t>Assistência médica e familiar (CCT) - Plano de saúde</t>
  </si>
  <si>
    <t>11.992,75 - (14 profissionais)</t>
  </si>
  <si>
    <t>Seguro de vida, invalidez e auxílio funeral</t>
  </si>
  <si>
    <t>Férias e terço constitucional de férias (IN/SLTI/MPOG  nº 02/2008 atualizada)</t>
  </si>
  <si>
    <t>* Considerando as alíquotas de contribuição de 1% (um por cento), 2% (dois por cento) ou 3% (três por cento), referentes ao grau de risco de acidente do trabalho, previstas no art. 22, inciso II, da Lei  nº  8.212/1991.</t>
  </si>
  <si>
    <t>MÓDULO 5: CUSTOS INDIRETOS, TRIBUTOS E LUCRO</t>
  </si>
  <si>
    <r>
      <t xml:space="preserve">Seguro acidente do trabalho </t>
    </r>
    <r>
      <rPr>
        <sz val="10"/>
        <color indexed="10"/>
        <rFont val="Arial Narrow"/>
        <family val="2"/>
      </rPr>
      <t>(1, 2 ou 3% - art. 22, inciso II, Lei nº 8.212/91)</t>
    </r>
  </si>
  <si>
    <t>Férias e terço constitucional de férias (IN/SLTI/MPOG nº 02/2008 atualizada)</t>
  </si>
  <si>
    <r>
      <rPr>
        <sz val="9.5"/>
        <color indexed="8"/>
        <rFont val="Arial Narrow"/>
        <family val="2"/>
      </rPr>
      <t>Seguro acidente do trabalho</t>
    </r>
    <r>
      <rPr>
        <sz val="9.5"/>
        <color indexed="10"/>
        <rFont val="Arial Narrow"/>
        <family val="2"/>
      </rPr>
      <t xml:space="preserve"> (1, 2 ou 3% - art. 22, inciso II, Lei nº 8.212/91)</t>
    </r>
  </si>
  <si>
    <t>2.344,26 m² (01 profissional)</t>
  </si>
  <si>
    <r>
      <rPr>
        <sz val="9"/>
        <color indexed="8"/>
        <rFont val="Arial Narrow"/>
        <family val="2"/>
      </rPr>
      <t>Seguro acidente do trabalho</t>
    </r>
    <r>
      <rPr>
        <sz val="9"/>
        <color indexed="10"/>
        <rFont val="Arial Narrow"/>
        <family val="2"/>
      </rPr>
      <t xml:space="preserve"> (1, 2 ou 3%) - art. 22, inciso II, Lei nº 8.212/91)</t>
    </r>
  </si>
  <si>
    <t>Auxílio creche</t>
  </si>
  <si>
    <r>
      <t>Afastamento Maternidade</t>
    </r>
    <r>
      <rPr>
        <b/>
        <strike/>
        <sz val="10"/>
        <color indexed="8"/>
        <rFont val="Arial Narrow"/>
        <family val="2"/>
      </rPr>
      <t>/Paternidade</t>
    </r>
  </si>
  <si>
    <r>
      <t>Afastamento maternidade</t>
    </r>
    <r>
      <rPr>
        <strike/>
        <sz val="10"/>
        <color indexed="8"/>
        <rFont val="Arial Narrow"/>
        <family val="2"/>
      </rPr>
      <t>/paternidade</t>
    </r>
  </si>
  <si>
    <r>
      <t>Incidência do submódulo 4.1 sobre afastamento maternidade</t>
    </r>
    <r>
      <rPr>
        <strike/>
        <sz val="10"/>
        <color indexed="8"/>
        <rFont val="Arial Narrow"/>
        <family val="2"/>
      </rPr>
      <t xml:space="preserve"> / paternidade</t>
    </r>
  </si>
  <si>
    <r>
      <t xml:space="preserve">Encargos previdenciários e FGTS </t>
    </r>
    <r>
      <rPr>
        <sz val="10"/>
        <color indexed="10"/>
        <rFont val="Arial Narrow"/>
        <family val="2"/>
      </rPr>
      <t>e outras contribuições</t>
    </r>
  </si>
  <si>
    <r>
      <t xml:space="preserve">Outros - </t>
    </r>
    <r>
      <rPr>
        <sz val="10"/>
        <color indexed="10"/>
        <rFont val="Arial Narrow"/>
        <family val="2"/>
      </rPr>
      <t>(especificar)</t>
    </r>
  </si>
  <si>
    <t>Fator K</t>
  </si>
  <si>
    <t>Incidência do submódulo 4.1 sobre 13º Salário</t>
  </si>
  <si>
    <t>Incidência do submódulo 4.1 sobre afastamento maternidade</t>
  </si>
  <si>
    <t>Afastamento Maternidade</t>
  </si>
  <si>
    <t>QUANTIDADES DE EMPREGADOS</t>
  </si>
  <si>
    <t>TOTAL MENSAL</t>
  </si>
  <si>
    <t>TOTAL ANUAL</t>
  </si>
  <si>
    <t>Valor Mensal</t>
  </si>
  <si>
    <t>Valor Global</t>
  </si>
  <si>
    <t>Dias</t>
  </si>
  <si>
    <t>Valor/dia</t>
  </si>
  <si>
    <t>CUSTO UNITÁRIO ESTIMADO
(A)</t>
  </si>
  <si>
    <t>VALOR ESTIMADO MENSAL (A)</t>
  </si>
  <si>
    <t>VALOR ESTIMADO GLOBAL
(B = Ax12)</t>
  </si>
  <si>
    <t>ITEM</t>
  </si>
  <si>
    <t>FERRAMENTA/EQUIPAMENTO</t>
  </si>
  <si>
    <t>TOTAL ANUAL CATEGORIA
(F = Ex12)</t>
  </si>
  <si>
    <t>Classificação Brasileira de Ocupação (CBO)</t>
  </si>
  <si>
    <t>Tipo de Serviço (mesmo serviço com características distintas)</t>
  </si>
  <si>
    <t>MÓDULO 2: ENCARGOS E BENEFÍCIOS ANUAIS, MENSAIS E DIÁROS</t>
  </si>
  <si>
    <t>Submódulo 2.1 - 13º (décimo terceiro) Salário, Férias e Adicional de Férias</t>
  </si>
  <si>
    <t>2.1</t>
  </si>
  <si>
    <t>13º (décimo terceiro) Salário</t>
  </si>
  <si>
    <t>13º (décimo terceiro) Salário, Férias e Adicional de Férias</t>
  </si>
  <si>
    <t>2.2</t>
  </si>
  <si>
    <t>Encargo previdenciário (GPS), FGTS e outras contribuições</t>
  </si>
  <si>
    <t>SEBRAE</t>
  </si>
  <si>
    <t>2.3</t>
  </si>
  <si>
    <t>ENCARGOS E BENEFÍCIOS ANUAIS, MENSAIS E DIÁROS</t>
  </si>
  <si>
    <t>Submódulo 2.3 - Benefícios Mensais e Diários</t>
  </si>
  <si>
    <t>MÓDULO 5 - INSUMOS DIVERSOS</t>
  </si>
  <si>
    <t>MÓDULO 6 - CUSTOS INDIRETOS, TRIBUTOS E LUCRO</t>
  </si>
  <si>
    <t>C.1</t>
  </si>
  <si>
    <t>C.2</t>
  </si>
  <si>
    <t>C.3</t>
  </si>
  <si>
    <t xml:space="preserve">Módulo 2 – Encargos e Benefícios Anuais, Mensais e Diários </t>
  </si>
  <si>
    <t xml:space="preserve">Módulo 3 – Provisão para Rescisão </t>
  </si>
  <si>
    <t>Módulo 4 – Custo de Reposição do Profissional Ausente</t>
  </si>
  <si>
    <t>MODELO DE PLANILHA DE CUSTOS E FORMAÇÂO DE PREÇOS</t>
  </si>
  <si>
    <t>Qtd Total a Contratar</t>
  </si>
  <si>
    <r>
      <t>Seguro acidente do trabalho</t>
    </r>
    <r>
      <rPr>
        <sz val="9"/>
        <rFont val="Arial Narrow"/>
        <family val="2"/>
      </rPr>
      <t xml:space="preserve"> - SAT</t>
    </r>
  </si>
  <si>
    <t>Incidência do submódulo 2.2 sobre 13º Salário e 1/3 de Férias</t>
  </si>
  <si>
    <t xml:space="preserve">Nota 1: </t>
  </si>
  <si>
    <t>GPS, FGTS e outras contribuições</t>
  </si>
  <si>
    <t xml:space="preserve">INSS </t>
  </si>
  <si>
    <t xml:space="preserve">Ano do Acordo, Convenção ou Dissídio Coletivo </t>
  </si>
  <si>
    <t>Unidade de Medida</t>
  </si>
  <si>
    <t>QUADRO-RESUMO DO MÓDULO 2: ENCARGOS E BENEFÍCIOS ANUAIS, MENSAIS E DIÁROS</t>
  </si>
  <si>
    <t>Assistência Médica e Familiar ¹</t>
  </si>
  <si>
    <t>Valores mensais por empregado.</t>
  </si>
  <si>
    <t>Dados para composição dos custos referentes à mão-de-obra</t>
  </si>
  <si>
    <t>Adicional de Hora Noturna Reduzida</t>
  </si>
  <si>
    <t>Auxílio-Refeição/Alimentação</t>
  </si>
  <si>
    <t>MÓDULO 3 - PROVISÃO PARA RESCISÃO</t>
  </si>
  <si>
    <t>Aviso Prévio Indenizado</t>
  </si>
  <si>
    <t>Incidência do FGTS sobre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</si>
  <si>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</si>
  <si>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</si>
  <si>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</si>
  <si>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</si>
  <si>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QUADRO RESUMO - MÓDULO 4 - CUSTO DE REPOSIÇÃO DO PROFISSIONAL AUSENTE</t>
  </si>
  <si>
    <t>CUSTO DE REPOSIÇÃO DO PROFISSIONAL AUSENTE</t>
  </si>
  <si>
    <t>QUADRO RESUMO DO CUSTO POR EMPREGADO</t>
  </si>
  <si>
    <t>VALOR TOTAL POR EMPREGADO</t>
  </si>
  <si>
    <t>SUBTOTAL</t>
  </si>
  <si>
    <t>Módulo 5 – Insumos Diversos</t>
  </si>
  <si>
    <t>Módulo 6 – Custos Indiretos, Tributos e Lucro</t>
  </si>
  <si>
    <t>Modelo - Instrução Normativa nº 5/2017 - Anexo VII-D</t>
  </si>
  <si>
    <r>
      <t>Fator K</t>
    </r>
    <r>
      <rPr>
        <b/>
        <sz val="8"/>
        <rFont val="Arial Narrow"/>
        <family val="2"/>
      </rPr>
      <t xml:space="preserve"> </t>
    </r>
  </si>
  <si>
    <t>Férias e Adicional de Férias</t>
  </si>
  <si>
    <t>Submódulo 2.2 - Encargos previdenciários (GPS), Fundo de Garantia por Tempo de Serviço (FGTS) e outras contribuições.</t>
  </si>
  <si>
    <t>SENAI - SENAC</t>
  </si>
  <si>
    <t>Incidência de GPS, FGTS e outras contribuições sobre Aviso Prévio Trabalhado</t>
  </si>
  <si>
    <t>Submódulo 4.1 - Substituto nas Ausências Legais</t>
  </si>
  <si>
    <t>Substituto nas Ausências Legais</t>
  </si>
  <si>
    <t xml:space="preserve">Substituto na cobertura de Férias </t>
  </si>
  <si>
    <t>Substituto na cobertura de Ausências legais</t>
  </si>
  <si>
    <t xml:space="preserve">Substituto na cobertura de Licença Paternidade </t>
  </si>
  <si>
    <t>Substituto na cobertura de Ausência por Acidente de Trabalho</t>
  </si>
  <si>
    <t>Substituto na cobertura de Afastamento Maternidade</t>
  </si>
  <si>
    <t>Substituto na cobertura de Outras ausências  (especificar)</t>
  </si>
  <si>
    <t>Submódulo 4.2 - Substituto na Intrajornada</t>
  </si>
  <si>
    <t>Substituto na Intrajornada</t>
  </si>
  <si>
    <t>Substituto na cobertura de Intervalo para Repouso ou Alimentação</t>
  </si>
  <si>
    <t xml:space="preserve">Custos Indiretos </t>
  </si>
  <si>
    <t>OPERAÇÃO E MANUTENÇÃO PREVENTIVA E CORRETIVA</t>
  </si>
  <si>
    <t>POSTO DE TRABALHO</t>
  </si>
  <si>
    <t>Manutenção Predial</t>
  </si>
  <si>
    <t>Encarregado Geral</t>
  </si>
  <si>
    <t>9511-05</t>
  </si>
  <si>
    <t>Detalhamento dos postos de trabalho</t>
  </si>
  <si>
    <t>Posto de Trabalho
categoria de trabalho</t>
  </si>
  <si>
    <t>Tipo de Jornada de Trabalho</t>
  </si>
  <si>
    <t>Período</t>
  </si>
  <si>
    <t>Ocupantes por Posto</t>
  </si>
  <si>
    <t>QTD.
Profissionais</t>
  </si>
  <si>
    <t xml:space="preserve">Sindicato/ Acordo Coletivo de Referência </t>
  </si>
  <si>
    <t>Nome da categoria de trabalho correspondente  no acordo coletivo</t>
  </si>
  <si>
    <t>44 horas semanais</t>
  </si>
  <si>
    <t>Diurno</t>
  </si>
  <si>
    <t xml:space="preserve">Encarregado geral </t>
  </si>
  <si>
    <t>Encarregado geral</t>
  </si>
  <si>
    <t>Eletricista</t>
  </si>
  <si>
    <t>Almoxarife</t>
  </si>
  <si>
    <t xml:space="preserve">Engenheiro </t>
  </si>
  <si>
    <t>Técnico em comando, controle e automação</t>
  </si>
  <si>
    <t>Técnico em nobreak</t>
  </si>
  <si>
    <t>Técnico em grupo motogerador</t>
  </si>
  <si>
    <t>80 horas mensais</t>
  </si>
  <si>
    <t xml:space="preserve">Auxiliar administrativo </t>
  </si>
  <si>
    <t>Motorista</t>
  </si>
  <si>
    <t>60 horas mensais</t>
  </si>
  <si>
    <t>Eletricista plantonista noturno</t>
  </si>
  <si>
    <t>Escala 12 x36</t>
  </si>
  <si>
    <t>Eletricista plantonista diurno</t>
  </si>
  <si>
    <t>BRASÍLIA DF</t>
  </si>
  <si>
    <t>CATEGORIA PROFISSIONAL: MOTORISTA</t>
  </si>
  <si>
    <t>3134-15</t>
  </si>
  <si>
    <t>Auxiliar Administrativo</t>
  </si>
  <si>
    <t>4110-05</t>
  </si>
  <si>
    <t>CATEGORIA</t>
  </si>
  <si>
    <t>VALOR DO POSTO POR EMPREGADO 
(A)</t>
  </si>
  <si>
    <t>VALOR POR POSTO
(C=AXB)</t>
  </si>
  <si>
    <t xml:space="preserve">RESUMO DA CONTRATAÇÃO </t>
  </si>
  <si>
    <t>Eletricista plantonista</t>
  </si>
  <si>
    <t>Engenheiro eletricista</t>
  </si>
  <si>
    <t>Técnico em comando , controle e automação</t>
  </si>
  <si>
    <t>QUANTIDADES DE POSTOS</t>
  </si>
  <si>
    <t xml:space="preserve">Preço Unitário </t>
  </si>
  <si>
    <t>Especificação</t>
  </si>
  <si>
    <t>Unid</t>
  </si>
  <si>
    <t>Quantitativo</t>
  </si>
  <si>
    <t>3181-05</t>
  </si>
  <si>
    <t>Técnico em edificações</t>
  </si>
  <si>
    <t>Técnico em eletroeletrônica – CBO 3132</t>
  </si>
  <si>
    <t>QUANTIDADE DE POSTOS 
(B)</t>
  </si>
  <si>
    <t>QUANTIDADE EMPREGADOS 
(D)</t>
  </si>
  <si>
    <t>SUBTOTAL  CATEGORIA CUSTO MENSAL 
(E = AxD)</t>
  </si>
  <si>
    <t>Alicate amperímetro 600V, 0 - 1000A</t>
  </si>
  <si>
    <t>Decibelímetro</t>
  </si>
  <si>
    <t>Fasímetro</t>
  </si>
  <si>
    <t>Jogo de brocas, aço rápido, 1/16" a 1/2"</t>
  </si>
  <si>
    <t>Jogo de chave de estria, milímetro</t>
  </si>
  <si>
    <t>Jogo de chave de estria, polegada</t>
  </si>
  <si>
    <t>Jogo de chave soquete, encaixe, completo, milímetro e polegada</t>
  </si>
  <si>
    <t>Luxímetro</t>
  </si>
  <si>
    <t>Medidor de resistência de aterramento</t>
  </si>
  <si>
    <t>Parafusadeira à bateria</t>
  </si>
  <si>
    <t>Parafusadeira elétrica</t>
  </si>
  <si>
    <t>Sugador de solda manual</t>
  </si>
  <si>
    <t>Alicate bico chato, cabo isolado 6"</t>
  </si>
  <si>
    <t>Alicate Universal, cabo isolado 8"</t>
  </si>
  <si>
    <t>Arco de serra</t>
  </si>
  <si>
    <t>Chave de fenda 1/4" x 8"</t>
  </si>
  <si>
    <t>Chave de fenda 5/16" x 10"</t>
  </si>
  <si>
    <t>Chave de fenda, 1/8" x 5"</t>
  </si>
  <si>
    <t>Chave de fenda, 3/16" x 6"</t>
  </si>
  <si>
    <t>Chave de fenda, cotolo, 3/16" x 1 1/2"</t>
  </si>
  <si>
    <t>Chave inglesa 10"</t>
  </si>
  <si>
    <t>Chave inglesa 6"</t>
  </si>
  <si>
    <t>Chave fhilips, 3/16 x 4"</t>
  </si>
  <si>
    <t>Chave de teste de tensão</t>
  </si>
  <si>
    <t>Lima retangular, bastarda, 6"</t>
  </si>
  <si>
    <t>Martelo bola 300gr</t>
  </si>
  <si>
    <t>Trena com 20m</t>
  </si>
  <si>
    <t>QTD ANUAL ESTIMADA (B)</t>
  </si>
  <si>
    <t>QTD MENSAL ESTIMADA
(C=B/12)</t>
  </si>
  <si>
    <t>CUSTO MENSAL ESTIMADO
(D = AxC)</t>
  </si>
  <si>
    <t>CUSTO ANUAL ESTIMADO
(E = D x 12)</t>
  </si>
  <si>
    <t>Quantidade por Profissional</t>
  </si>
  <si>
    <t>Vida Útil Estimada (meses)</t>
  </si>
  <si>
    <t>POSTOS DE TRABALHO</t>
  </si>
  <si>
    <t>Total de Profis- sionais</t>
  </si>
  <si>
    <t>Unidade</t>
  </si>
  <si>
    <t>Par</t>
  </si>
  <si>
    <t>Pç.</t>
  </si>
  <si>
    <t>und</t>
  </si>
  <si>
    <t>Luva látex natural para limpeza pesada</t>
  </si>
  <si>
    <t>Luva de raspa de couro cano curto</t>
  </si>
  <si>
    <t>Óculos de Segurança de sobrepor incolor com proteção lateral e haste regulavel</t>
  </si>
  <si>
    <t>Protetor Auricular tipo concha</t>
  </si>
  <si>
    <t>Técnicos</t>
  </si>
  <si>
    <t>Calça jeans, com dois bolsos frontais e dois bolsos traseiro.</t>
  </si>
  <si>
    <t>Capacete aba total, tipo I (NBR 8221), classe B (impactos e riscos elétricos), com jugular e carneira removível e ajustável.</t>
  </si>
  <si>
    <t>Fita Auto Fusao 19mmx10m</t>
  </si>
  <si>
    <t>Camiseta gola polo em malha fria de algodão, com serigrafia no peito e costas.</t>
  </si>
  <si>
    <t xml:space="preserve">• Medição de corrente de CA de 1000 A;
• Classificação de segurança CAT III 600 V;
• Garra de 50 mm;
• Faixa de precisão média de 1,5%;
• Ref.: FLUKE ou equivalente
</t>
  </si>
  <si>
    <t>Un.</t>
  </si>
  <si>
    <t>Alicate amperímetro 600V, 0 - 400A</t>
  </si>
  <si>
    <t xml:space="preserve">• Capacidade de medição;
• Medição de corrente de CA de 400 A;
• Medição de tensão de CA e CC de 600 V;
• Corrente e tensão CA true RMS para medições precisas em sinais não lineares;
• Medição de resistência até 4 kOhm com detecção de continuidade;
• Classificação de segurança CAT IV 300 V, CAT III 600 V
• Ref Fluke-302+ ou equivalente
</t>
  </si>
  <si>
    <t>Alicate crimpador (RJ 11, 12 e 45)</t>
  </si>
  <si>
    <t>• Alicate crimpador 7,5"
• Corpo produzido em chapas de aço;
• Lâminas em aço inoxidável
•  Pintura eletrostática
•  Crimpa terminais RJ11 (4 pinos), RJ12 (6 bicos) e RJ45 (8 pinos)
• Ref.: TRAMONTINA PRO-44057100 ou equivalente</t>
  </si>
  <si>
    <t xml:space="preserve">• Faixa de medição: de 30 – 130 dB automática; 
• Resolução de 0,1 dB; 
• Exatidão de +/- 1,4 dB;
• Registro de medidas Máxima e Mínima;
• Retenção da medição (Data Hold);
• REf.: Incoterm Tdec 100 ou equivalente.
</t>
  </si>
  <si>
    <t>Escada pequena</t>
  </si>
  <si>
    <t xml:space="preserve">• Modelo: tesoura;
• Duplo acesso;
• 5 degraus planos (altura mínima 1,45m);
• Material: Fibra de Vidro;
• Sapatas em borracha;
• Não condutora de eletricidade.
• Ref.: Cogumelo TF4A ou equivalente
</t>
  </si>
  <si>
    <t>Escada média</t>
  </si>
  <si>
    <t xml:space="preserve">• Modelo: tesoura;
• Duplo acesso;
• 8 degraus planos (altura mínima 2,55);
• Material: Fibra de Vidro;
• Carga mínima de trabalho: 120kg
• Sapatas em borracha;
• Não condutora de eletricidade.
• Ref.: Cogumelo TF-8 ou equivalente
</t>
  </si>
  <si>
    <t>Escada grande</t>
  </si>
  <si>
    <t>lanterna de 12 led recarregável.</t>
  </si>
  <si>
    <t xml:space="preserve">• Indicação trifásica;
• Indicação de sequência e  rotação de fases
• Sem uso de pilhas
• Gama de tensões: 40 - 700 V
• Gama de frequências: 15 - 400 Hz
• Temporizador de funcionamento: Contínuo
• Segurança eléctrica: EN 61010, EN 61557-7
• Categoria de sobre tensão: CAT III, 600 V CAT IV, 300V
• Ref.: FLUKE-9040 ou equivalente
</t>
  </si>
  <si>
    <t>Ferro de solda 40W</t>
  </si>
  <si>
    <t xml:space="preserve">•Tensão 220 Vac
• Potência 40W
• Resistência de mica;
• Conjunto de resistência e tubo metálico substituível;
• Ponta de longa durabilidade tratada com ferro e alumínio;
• com suporte em metal;
• Certificado pelo INMETRO;
• Ref.: Hicari SC40 ou equivalente
</t>
  </si>
  <si>
    <t>Ferro de solda 60W</t>
  </si>
  <si>
    <t>•Tensão 220 Vac
• Potência 60W
• Resistência de mica;
• Conjunto de resistência e tubo metálico substituível;
• Ponta de longa durabilidade tratada com ferro e alumínio;
• com suporte em metal;
• Certificado pelo INMETRO;
• Ref.: Hicari SC60 ou equivalente</t>
  </si>
  <si>
    <t xml:space="preserve">Furadeira elétrica manual de impacto </t>
  </si>
  <si>
    <t>• Tensão: 220V
• Potência absorvida: 800 W 
• Rotações (sem carga): 0 - 1100/ 3000 r.p.m
• Mandril: 1/2" - 20UNF
• Nº máx. de impactos em vazio: 0 – 17600 / 48000 i.p.m
• Faixa de perfuração  em concreto: 20 / 13 mm
• Faixa de perfuração em madeira: 40 / 25 mm 
• Faixa de perfuração em aço: 13 / 8 mm 
• Faixa de perfuração em alvenaria: 22 / 16 mm 
• Ref.: BOSCH-GSB202RE</t>
  </si>
  <si>
    <t>Ref.: Irwin ou equivalente</t>
  </si>
  <si>
    <t>Jogo de chave Allen, milímetro 3 - 14 mm</t>
  </si>
  <si>
    <t>Ref.:Gedore ou equivalente</t>
  </si>
  <si>
    <t>Jogo de chave Allen, polegada 5/32 - 5/8</t>
  </si>
  <si>
    <t>Jogo de chave canhão, milímetro 3 - 14 mm</t>
  </si>
  <si>
    <t>Jogo de chave canhão, polegada 1/8 - 9/16</t>
  </si>
  <si>
    <t>Ref.: Belzer ou equivalente</t>
  </si>
  <si>
    <t>Ref.: Gedore ou equivalente</t>
  </si>
  <si>
    <t xml:space="preserve">• Faixas de medição: 0 – 400 Lux / 400 – 4 kLux / 4 – 40 kLux / 40 – 400 kLux e modo automático;
• Exatidão: +/- 3% L. +/-0,5% FE. (valores &lt; 10.000 Lux) +/- 4% L. +/-10 Dig. (valores &gt; 10.000 lux)
• Indicação de valor fora da faixa de medição (Over Range)
• Congelamento do valor medido (Data Hold)
• Registro das medidas Máxima, Mínima e Pico
• Indicação de Data e Hora
• Ref.: INCOTERM - PLUX1000 ou equivalente
</t>
  </si>
  <si>
    <t>• Digital e automático;
• Escalas de medição: Resistências: 0-20 Ω; 0-200 Ω; 0-2.000 Ω; 0-20 kΩ.
• Medição da resistividade do terreno (Método de Wenner);
• Resolução de 0,01 Ω;
• Alcance de até 20 kΩ;
• Bateria recarregável.
• REf.: Megabrás MTD20KWE ou equivalente.</t>
  </si>
  <si>
    <t xml:space="preserve">Megômetro 10.000V(AC) / 2.000 Mohm analógico </t>
  </si>
  <si>
    <t>• Alcance: 2 Tera Ohms
• 4 tensões de prova: 1 kV - 2 kV - 5 kV - 10 kV 
• Borne Guard 
• Bateria recarregável 
• Múltiplas escalas para aumentar a exatidão
• Indicador analógico taut-band 
• Tensões de prova 1 kV - 2 kV - 5 kV - 10 kV. 
• Ref.: Megabras MI-10KVE ou equivalente</t>
  </si>
  <si>
    <t xml:space="preserve">Multímetro digital Multímetro AC/DC </t>
  </si>
  <si>
    <t>Medidor True RMS 600 V
Medição de tensão AC/DC
Medição de Resistência e continuidade
Classificação de segurança CAT III 600 V
Entradas protegidas de acordo com a CE, IEN61010-1, CAT III 600 V
Vida útil da bateria acima de 300 horas.
True RMS 600 V - FLUKE-114 ou equivalente</t>
  </si>
  <si>
    <t xml:space="preserve">• Reversível;
• Furadeira e parafusadeira com impacto;
• Ajuste do torque e velocidade;
• Mandril com capacidade de 0,8 - 13 mm;
• Carregador BIVOLT;
• Torque acima de 50 Nm;
• Nº de rotações até 450 r.p.m. 
Bateria de Lítio;
• Acompanha
1 Maleta de transporte 
1 carregador BIVOLT 
2 baterias;
• Ref.: Bosch GSB 180-LI Professional com kit ou equivalente.
</t>
  </si>
  <si>
    <t xml:space="preserve">• Parafusadeira/furadeira;
• Dupla velocidade;
• Reversível;
• Ajuste de torque e velocidade;
• Nº de rotações 0 - 450 / 1.400min;
• Potência mínimo 400W;
• Torque 10,3Nm;
• Configurações de torque: 24 + 1;
• Ref.: Bosch GSR 7-14 E Professional ou equivalente.
</t>
  </si>
  <si>
    <t xml:space="preserve">Tacômetro digital </t>
  </si>
  <si>
    <t>• Registro de máximo, mínimo e último valor medido;
• Memória interna para armazenamento de amostras;
• Taxa de amostragem: 0,5 segundos/ amostra
• Mudança de faixa: Automática
• Modo de economia de energia: Após aproximadamente 15 segundos
• Ambiente de operação: 0°C ~ 40°C ~ 80% RH
• Faixa de Medição: Multicilíndros: 100 ~ 20000 r / min; Cilíndro Único: 100 ~ 40000 r / min;
• Distância de Medição: 30 ~ 200mm;
• Ref.: MINIPA- MAT-100 ou equivalente.</t>
  </si>
  <si>
    <t>Testador de baterias</t>
  </si>
  <si>
    <t xml:space="preserve">• Teste de baterias 12V de 36 A/H -  250 A/H;
• Botão de descarga;
• Chave seletora de descarga;
• Voltímetro: 0 a 16 Vcc;
• Descarga: 100A / 200A / 300A / 400A / 500ª;
• Ref.: Testador de Bateria 36A/H a 250A/H - 500TB – Kita ou equivalente.
</t>
  </si>
  <si>
    <t>Alicate Hidráulico Prensa Terminais até 300mm²</t>
  </si>
  <si>
    <t xml:space="preserve">• Faixa de crimpagem  16 ~ 300mm²;
• Força de crimpagem  16T;
• Tipo de crimpagem hexagonal;
• Ref.: Lukma LK-300 ou equivalente.
</t>
  </si>
  <si>
    <t>Conjunto vara de manobra</t>
  </si>
  <si>
    <t xml:space="preserve">  • Telescopia de 7 elementos (mais de 9 metros);
• Conforme norma internacional ASTM F1826
</t>
  </si>
  <si>
    <t xml:space="preserve">Analisador de energia trifasico </t>
  </si>
  <si>
    <t xml:space="preserve">• Medição de frequência entre 50 e 60 Hz;
• Medição de potência e de fator de potência;
• Medição de energia em kWh, kVAh e kVArh;
• Medição de A- rms 150 A/3000 A e 1 A/10 A
• Medição de V-rms em estrela 57 V/66 V/110 V/120 V/127 V/220 V/230 V/240 V/260 V/277 V/347 V/380 V/400 V/417 V/480 V AC. V-rms em triângulo 100 V/115 V/190 V/208 V/220 V/380 V/400 V/415 V/450 V/480 V/600 V/660 V/690 V/720 V/830 V AC
• Medição até o 50° harmônico;
• Com baterias com autonomia de até 12 horas;
• Medição das três fases e o neutro com 4 sondas de corrente;
• Registe potência e parâmetros associados durante um máximo de 45 dias;
• Ref.: Fluke-1735 ou equivalente.
</t>
  </si>
  <si>
    <t>Prensa terminal até 10 mm gedore</t>
  </si>
  <si>
    <t xml:space="preserve">• Prensa terminal isolado  de 0,5 a 6,00 mm²;
• REf.: Gedore 8155 ou equivalente.
</t>
  </si>
  <si>
    <t xml:space="preserve">Termo visor </t>
  </si>
  <si>
    <t xml:space="preserve">• Câmera visual integrada;
• Intervalo de medição de temperatura -10 °C a +250 °C; 
• Combinação de mapa de aquecimento infravermelho e imagens visuais;
• Foco automático;
• Armazenamento de imagens no cartão micro SD;
• Marcadores de ponto quente e frio;
• Ref.:Termômetro de IR Visual - FLUKE-VT04A ou equivalente.
</t>
  </si>
  <si>
    <t>Osciloscópio</t>
  </si>
  <si>
    <t xml:space="preserve">• Osciloscópio Digital de tempo real;
• display colorido de mínimo 7”
• 2 canais;
• Largura de banda de 50MHz
• Taxa de amostragem 1GS/s simultâneo em todos os canais;
• Comprimento de memória de 2500 pontos por canal, 
Base de tempo, funções matemáticas inclusive FFT com janela da forma de onda principal;
• Menus em português;
• Contador de frequencias 6 digitos com 2 entradas,
 cursores, Função Zoom, Trigger externo, , 
interface USB; 
• Certificado de calibração;
• Ref.: Tektronix TBS1052B EDU ou equivalente.
</t>
  </si>
  <si>
    <t>Estação de solda</t>
  </si>
  <si>
    <t xml:space="preserve">
• Potência Nominal: 60W;
• Tensão 220Vac;
• Temperatura ajustável: 200ºC ~ 480ºC;
• Controle de Temperatura: Analógico;
• Resistência: Cerâmica
• Ref.: Hikari 936A ou equivalente.
</t>
  </si>
  <si>
    <t xml:space="preserve">Torquimetro </t>
  </si>
  <si>
    <t xml:space="preserve">• Torquimetro de Estalo 20 - 100 N.M;
• Capacidade: 20-100 N.m.;
• Escalas de trabalho marcadas em N.m e Lbf-pé;
• Certificado de calibração;
• Capacidade: 20-100 N.m.;
• Ref.:Tramontina PRO-44508201 ou equivalente.
</t>
  </si>
  <si>
    <t>Descrição ferramentas e equipamentos (para eletricistas)</t>
  </si>
  <si>
    <t xml:space="preserve">• Medida nominal (pol): 6"; 
• Aço cromo vanádio;
• Isolação elétrica de 1.000 V CA.
• Bico com ranhuras;
• Gume de corte;
• Cabo antideslizante com abas protetoras;
• Ref.: Tramontina Alicate bico chato isolado IEC 60900 - 6'' ou equivalente.
</t>
  </si>
  <si>
    <t>Alicate corte diagonal cabo isolado 6"</t>
  </si>
  <si>
    <t xml:space="preserve">• Medida nominal (pol): 6"; 
• Aço cromo vanádio;
• Isolação elétrica de 1.000 V CA.
• Gume de corte;
• Cabo antideslizante com abas protetoras;
• Ref.: Tramontina alicate corte diagonal isolado IEC 60900 - 6''ou equivalente.
</t>
  </si>
  <si>
    <t xml:space="preserve">• Medida nominal (pol): 8"; 
• Fabricado em aço cromo-vanádio;
• Capacidade de corte de até Ø3,0;
• Bico com ranhuras;
• Dispositivo prensa terminais de bitolas até 10 mm²;
• Cabo antideslizante com abas protetoras;
• Ref.: Belzer 219021-BBR ou equivalente.
</t>
  </si>
  <si>
    <t xml:space="preserve">• Haste isolada;
• Produzida em aço cromo-vanádio (Cr-V);
• Ref.: BELZER ou equivalente.
</t>
  </si>
  <si>
    <t xml:space="preserve">• Chave de fenda para teste de tensão de 100 a 500 Volts;
• Uso profissional
• Luz de indicação amarela posicionada internamente, protegida e de fácil visualização;
• Cabo isolado transparente;
• Ref.: STANLEY-66-11ou equivalente.
</t>
  </si>
  <si>
    <t>Lima meia cana</t>
  </si>
  <si>
    <t>K&amp;F ou equivalente</t>
  </si>
  <si>
    <t>Bolsa para ferramentas</t>
  </si>
  <si>
    <t xml:space="preserve">• Bolsa para ferramentas dimensões aproximadas 400mm x 200mm x 300mm;
• Confeccionada em lona reforçada com alças em nylon;
• Disponibilidade de pontos para uso de fechamento com cadeado;
• Reforço metálico na parte superior;
• Alça fixa na parte superior e alça auxiliar para transporte;
• Fechamento com zíper;
• Fundo à prova d água;
• Ref.: VONDER-3540300070 ou equivalente.
</t>
  </si>
  <si>
    <t xml:space="preserve">• Martelo Bola 300 G com Cabo de Fibra;
• Ref.: Vonder VDO825 ou equivalente.
</t>
  </si>
  <si>
    <t xml:space="preserve">• Fita de aço;
• Ref.: TRAMONTINA-43156310 ou equivalente.
</t>
  </si>
  <si>
    <t>Total depreciação custo anual</t>
  </si>
  <si>
    <t>Total custo mensal</t>
  </si>
  <si>
    <t>Ferramentas</t>
  </si>
  <si>
    <t>ABRAÇADEIRA CIRCULAR 1/4 POL X38X220MM C/ PARAFUSO (Thelmar ou equivalente).</t>
  </si>
  <si>
    <t>un.</t>
  </si>
  <si>
    <t>ABRACADEIRA COPO 3/4 POL (Thelmar ou equivalente).</t>
  </si>
  <si>
    <t>ABRACADEIRA CUNHA 3/4 POL (Thelmar ou equivalente).</t>
  </si>
  <si>
    <t>ABRAÇADEIRA D 1 POL C/  CUNHA (Thelmar ou equivalente).</t>
  </si>
  <si>
    <t>ABRACADEIRA D 1.1/4 POL C/ PARAFUSO (Thelmar ou equivalente).</t>
  </si>
  <si>
    <t>ABRAÇADEIRA NYLON 200X4,6MM (Hellermann ou equivalente).</t>
  </si>
  <si>
    <t>ABRAÇADEIRA NYLON 390X4,6MM (Hellermann ou equivalente).</t>
  </si>
  <si>
    <t>ABRACADEIRA PARA LAMPADA FLUORESCENTE ACO T5 (Tramontina ou equivalente).</t>
  </si>
  <si>
    <t>ABRACADEIRA PARA LAMPADA FLUORESCENTE ACO T8 (Tramontina ou equivalente).</t>
  </si>
  <si>
    <t>ABRACADEIRA ROSCA SEM FIM, PARAFUSO INOX, LARGURA  FITA *12,6 A *14 MM, D = 2" A 2 1/2" (Wurth ou equivalente).</t>
  </si>
  <si>
    <t>ABRAÇADEIRA TIPO COPO 1 1/4 POL (Thelmar ou equivalente).</t>
  </si>
  <si>
    <t>ABRACADEIRA TIPO COPO 1 POL (Thelmar ou equivalente).</t>
  </si>
  <si>
    <t>ABRACADEIRA TIPO COPO 2 POL (Thelmar ou equivalente).</t>
  </si>
  <si>
    <t>ACRILICO PLACA EM ACRILICO CRISTAL 3MM DE ESPESSURA 60X50</t>
  </si>
  <si>
    <t>ADAPTADOR 2P+T 10A BR PADRAO NOVO (Tramontina ou equivalente).</t>
  </si>
  <si>
    <t xml:space="preserve">ADESIVO LIQUIDO EPOXI ESR 16 G </t>
  </si>
  <si>
    <t>ADESIVO PU CONSTRUCAO 420G CINZA (Ultraflex ou equivalente).</t>
  </si>
  <si>
    <t>ANILHA 1,5 A 6,0 MM - DIVERSOS (Wurth ou equivalente).</t>
  </si>
  <si>
    <t>ANILHA 2,5 A 10,0 MM - DIVERSOS (Wurth ou equivalente).</t>
  </si>
  <si>
    <t>ARAF. AA CHATA MAD. FEND. 3,8X40 200UN</t>
  </si>
  <si>
    <t>ARAME GALVANIZADO N 16 (Belgo ou equivalente).</t>
  </si>
  <si>
    <t>kg</t>
  </si>
  <si>
    <t>ARANDELA CAMARIM MEDIO 2XE27 122CM (Edimbraz ou equivalente).</t>
  </si>
  <si>
    <t>ARANDELA CLEAN 30CM 1L C/VD (Bronzearte BC-G-CR CL73 ou equivalente).</t>
  </si>
  <si>
    <t>ARMAÇÃO 3X3  (REX, Pressbow ou equivalente).</t>
  </si>
  <si>
    <t>ARRUELA 3/8 POL GALVANIZADA (Wurth, Mabelini ou equivalente).</t>
  </si>
  <si>
    <t>ARRUELA LISA 1/4 POL GALVANIZADA (Wurth, Mabelini ou equivalente).</t>
  </si>
  <si>
    <t>BARRA  3/8X3MT ROSCA INT. ACO GALV (Ciser, Âncora ou equivalente).</t>
  </si>
  <si>
    <t>BARRA CHATA DE COBRE 3/4X1/8 146A - 2 (MCEIG ou equivalente).</t>
  </si>
  <si>
    <t>BARRA ROSCADA 1/4 POL 3 METROS FIXAÇÃO (Ciser, Âncora ou equivalente).</t>
  </si>
  <si>
    <t>BARRAMENTO MON. 12P 80A DIN (Steck, Schneider ou equivalente).</t>
  </si>
  <si>
    <t>BARRAMENTO TERRA/NEUTRO 12 FUROS  TRILHO D (MCEIG, Cemar ou equivalente).</t>
  </si>
  <si>
    <t>BARRAMENTO TRIF. 12MOD 63A 5ST37380MB (Steck, Schneider, Siemens ou equivalente).</t>
  </si>
  <si>
    <t>BARRAMENTO TRIF. DIN 57 MOD. BRM3 -80A 1 (Steck, Schneider, Siemens ou equivalente).</t>
  </si>
  <si>
    <t>BASE PARA RELE FOTOELETRICO (IEP Iluminação ou equivalente).</t>
  </si>
  <si>
    <t>BATERIA 45AH (Moura ou equivalente).</t>
  </si>
  <si>
    <t>BATERIA ALCALINA A23 12V (Duracel ou equivalente).</t>
  </si>
  <si>
    <t>BATERIA Estacionária 200AH LINHA DIESEL (Moura ou equivalente).</t>
  </si>
  <si>
    <t>BATERIA Estacionária 225AH LINHA DIESEL (Moura ou equivalente).</t>
  </si>
  <si>
    <t>BATERIA SELADA  12V 18AH (UNIPOWER UP12180 ou equivalente)</t>
  </si>
  <si>
    <t>BATERIA SELADA 12V 7AH (UNIPOWER - UP1270 ou equivalente)</t>
  </si>
  <si>
    <t>BLOCO AUTONOMO LED 2200 LUMENS 2 FARÓIS (Intelbras BLA 2200 ou equivalente).</t>
  </si>
  <si>
    <t>BLOCO DE CONTATO NA  (Siemens ou equivalente).</t>
  </si>
  <si>
    <t>BLOCO LUMINOSO LED VERDE 220V (Schneider ou equivalente).</t>
  </si>
  <si>
    <t>BOIA INDICADORA</t>
  </si>
  <si>
    <t>BOTAO COMANDO MAN. CURTO 0-1</t>
  </si>
  <si>
    <t>BOX CURVO 1 POL C/R ARRUELA (Tramontina Flexor ou equivalente).</t>
  </si>
  <si>
    <t>BOX CURVO 1.1/4 POL C/R ARRUELA (Tramontina Flexor ou equivalente).</t>
  </si>
  <si>
    <t>BOX CURVO 2 POL C/R ARRUELA (Tramontina Flexor ou equivalente).</t>
  </si>
  <si>
    <t>BOX CURVO 3/4 POL C/R ARRUELA (Tramontina Flexor ou equivalente).</t>
  </si>
  <si>
    <t>BOX RETO 1.1/4 POL C/R ARRUELA (Tramontina Flexor ou equivalente).</t>
  </si>
  <si>
    <t>BOX RETO 2 POL C/R ARRUELA (Tramontina Flexor ou equivalente).</t>
  </si>
  <si>
    <t>BOX RETO DE 1 POL C/R ARRUELA (Tramontina Flexor ou equivalente).</t>
  </si>
  <si>
    <t>BOX RETO DE 1.1/2 POL C/R ARRUELA (Tramontina Flexor ou equivalente).</t>
  </si>
  <si>
    <t>BOX RETO DE 3/4 POL C/R ARRUELA (Tramontina Flexor ou equivalente).</t>
  </si>
  <si>
    <t>BRACO PVC P/CHUVEIRO 30 CM BR (Amanco, Tigre ou equivalente).</t>
  </si>
  <si>
    <t>BUCHA B 3/4 (Inca, Daisa ou equivalente).</t>
  </si>
  <si>
    <t>BUCHA FIXACAO NYLON GESSO MD 3/8'' C/100 (Fischer, Âncora, Ivasa ou equivalente).</t>
  </si>
  <si>
    <t>BUCHA FIXACAO PLAST S08 (Fischer, Âncora, Ivasa ou equivalente).</t>
  </si>
  <si>
    <t>BUCHA P/ ELET DE 1.1/4 POL (Inca, Daisa ou equivalente).</t>
  </si>
  <si>
    <t>BUCHA P/ELET DE 2 pol (Inca, Daisa ou equivalente).</t>
  </si>
  <si>
    <t>BUCHA S10 ABA IVASA (Fischer, Âncora, Ivasa ou equivalente).</t>
  </si>
  <si>
    <t>CABO 0,6/1KV FLEX 10MM AZUL (Superastic Prysmiam ou equivalente).</t>
  </si>
  <si>
    <t>m</t>
  </si>
  <si>
    <t>CABO 0,6/1KV FLEX 10MM PRETO (Superastic Prysmiam ou equivalente).</t>
  </si>
  <si>
    <t>CABO 0,6/1KV FLEX 10MM VERDE (Superastic Prysmiam ou equivalente).</t>
  </si>
  <si>
    <t>CABO 0,6/1KV FLEX 16MM AZUL (Superastic Prysmiam ou equivalente).</t>
  </si>
  <si>
    <t>CABO 0,6/1KV FLEX 16MM PRETO (Superastic Prysmiam ou equivalente).</t>
  </si>
  <si>
    <t>CABO 0,6/1KV FLEX 16MM VERDE (Superastic Prysmiam ou equivalente).</t>
  </si>
  <si>
    <t>CABO 0,6/1KV FLEX 25MM AZUL (Superastic Prysmiam ou equivalente).</t>
  </si>
  <si>
    <t>CABO 0,6/1KV FLEX 25MM PRETO (Superastic Prysmiam ou equivalente).</t>
  </si>
  <si>
    <t>CABO 0,6/1KV FLEX 25MM VERDE (Superastic Prysmiam ou equivalente).</t>
  </si>
  <si>
    <t>CABO 0,6/1KV FLEX 35MM AZUL (Superastic Prysmiam ou equivalente).</t>
  </si>
  <si>
    <t>CABO 0,6/1KV FLEX 35MM PRETO (Superastic Prysmiam ou equivalente).</t>
  </si>
  <si>
    <t>CABO 0,6/1KV FLEX 35MM VERDE (Superastic Prysmiam ou equivalente).</t>
  </si>
  <si>
    <t>CABO 0,6/1KV FLEX 3X4,0MM EPR90 (Induscabos ou equivalente).</t>
  </si>
  <si>
    <t>CABO 0,6/1KV FLEX 4X10MM EPR-90 (Induscabos ou equivalente).</t>
  </si>
  <si>
    <t>CABO 0,6/1KV FLEX 4X4,0MM EPR-90 (Induscabos ou equivalente).</t>
  </si>
  <si>
    <t>CABO 0,6/1KV FLEX 50MM AZUL (Superastic Prysmiam ou equivalente).</t>
  </si>
  <si>
    <t>CABO 0,6/1KV FLEX 50MM PRETO (Superastic Prysmiam ou equivalente).</t>
  </si>
  <si>
    <t>CABO 0,6/1KV FLEX 50MM VERDE (Superastic Prysmiam ou equivalente).</t>
  </si>
  <si>
    <t>CABO 0,6/1KV FLEX 70MM AZUL (Superastic Prysmiam ou equivalente).</t>
  </si>
  <si>
    <t>CABO 0,6/1KV FLEX 70MM PRETO (Superastic Prysmiam ou equivalente).</t>
  </si>
  <si>
    <t>CABO 0,6/1KV FLEX 70MM VERDE (Superastic Prysmiam ou equivalente).</t>
  </si>
  <si>
    <t>CABO 1KV FLEX 3X1,5MM EPR-90 (Induscabos ou equivalente).</t>
  </si>
  <si>
    <t>CABO 1KV FLEX 3X6MM EPR-90 (Induscabos ou equivalente).</t>
  </si>
  <si>
    <t>CABO 1KV FLEX 4X6,0MM EPR-90 (Induscabos ou equivalente).</t>
  </si>
  <si>
    <t>CABO 300V 2X2,5MM PARARELO BRANCO (Superastic Prysmiam ou equivalente).</t>
  </si>
  <si>
    <t>CABO 450/750V FLEX 1,0 MM BRANCO (Superastic Prysmiam ou equivalente).</t>
  </si>
  <si>
    <t>CABO 450/750V FLEX 1,0 MM PRETO (Superastic Prysmiam ou equivalente).</t>
  </si>
  <si>
    <t>CABO 450/750V FLEX 1,0MM AZUL (Superastic Prysmiam ou equivalente).</t>
  </si>
  <si>
    <t>CABO 450/750V FLEX 1,5 MM PRETO (Superastic Prysmiam ou equivalente).</t>
  </si>
  <si>
    <t>CABO 450/750V FLEX 1,5MM AZUL (Superastic Prysmiam ou equivalente).</t>
  </si>
  <si>
    <t>CABO 450/750V FLEX 1,5MM BRANCO (Superastic Prysmiam ou equivalente).</t>
  </si>
  <si>
    <t>CABO 450/750V FLEX 2,5MM AMARELO (Superastic Prysmiam ou equivalente).</t>
  </si>
  <si>
    <t>CABO 450/750V FLEX 2,5MM AZUL (Superastic Prysmiam ou equivalente).</t>
  </si>
  <si>
    <t>CABO 450/750V FLEX 2,5MM BRANCO (Superastic Prysmiam ou equivalente).</t>
  </si>
  <si>
    <t>CABO 450/750V FLEX 2,5MM PRETO (Superastic Prysmiam ou equivalente).</t>
  </si>
  <si>
    <t>CABO 450/750V FLEX 2,5MM VERDE (Superastic Prysmiam ou equivalente).</t>
  </si>
  <si>
    <t>CABO 450/750V FLEX 2,5MM VERMELHO (Superastic Prysmiam ou equivalente).</t>
  </si>
  <si>
    <t>CABO 450/750V FLEX 4,0MM AZUL (Superastic Prysmiam ou equivalente).</t>
  </si>
  <si>
    <t>CABO 450/750V FLEX 4,0MM PRETO (Superastic Prysmiam ou equivalente).</t>
  </si>
  <si>
    <t>CABO 450/750V FLEX 4,0MM VERDE (Superastic Prysmiam ou equivalente).</t>
  </si>
  <si>
    <t>CABO 450/750V FLEX 4,0MM VERMELHO (Superastic Prysmiam ou equivalente).</t>
  </si>
  <si>
    <t>CABO 450/750V FLEX 6,0MM AZUL (Superastic Prysmiam ou equivalente).</t>
  </si>
  <si>
    <t>CABO 450/750V FLEX 6,0MM PRETO (Superastic Prysmiam ou equivalente).</t>
  </si>
  <si>
    <t>CABO 450/750V FLEX 6,0MM VERDE (Superastic Prysmiam ou equivalente).</t>
  </si>
  <si>
    <t>CABO DE ALUM QUADRUPLEX 3X35+35MM (Nexans ou equivalente).</t>
  </si>
  <si>
    <t>CABO PARALELO SIL 2X1,50MM BRANCO (Superastic Prysmiam ou equivalente).</t>
  </si>
  <si>
    <t>CABO PP FLEX 1KV 2X2,5MM PRETO HEPR-90 (Induscabos ou equivalente).</t>
  </si>
  <si>
    <t>CABO PP FLEX 1KV 3X2,5MM PRETO HEPR-90 (Induscabos ou equivalente).</t>
  </si>
  <si>
    <t>CABO PP FLEX 1KV 3X4MM PRETO HEPR-90 (Induscabos ou equivalente).</t>
  </si>
  <si>
    <t>CAIXA 4X2 DRYWALL AMARELA (Tigre, Amanco ou equivalente).</t>
  </si>
  <si>
    <t>CAIXA 4X4 DRYWALL AMARELA (Tigre, Amanco ou equivalente).</t>
  </si>
  <si>
    <t>CAIXA CONDULETE PVC CINZA 4X2 (Tigre ou equivalente).</t>
  </si>
  <si>
    <t>CAIXA DE PASSAGEM 20X20 ALUMINIO CP-2020 C/T (Wetzel, Daisa ou equivalente).</t>
  </si>
  <si>
    <t>CAIXA MULTIPLA PETRO X 1 POL S/T (Tramontina, Daisa ou equivalente).</t>
  </si>
  <si>
    <t>CAIXA MULTIPLA PETRO X 3/4 POL S/T (Tramontina, Daisa ou equivalente).</t>
  </si>
  <si>
    <t>CAIXA P/MONTAGEM 30X20X20 S/F (Cemar ou equivalente).</t>
  </si>
  <si>
    <t>CAIXA P/MONTAGEM 40X40X20 C/F (Cemar ou equivalente).</t>
  </si>
  <si>
    <t>CAIXA P/MONTAGEM 50X40X20 C/F (Cemar ou equivalente).</t>
  </si>
  <si>
    <t>CAIXA P/MONTAGEM 60X40X20  (Cemar ou equivalente).</t>
  </si>
  <si>
    <t>CAIXA P/MONTAGEM QDO. COMANDO 080X60X20 C/FLANGE 19/19/16 (Cemar QDETG ou equivalente).</t>
  </si>
  <si>
    <t>CAMPAINHA ELET SEM FIO POLIFONICA BIV</t>
  </si>
  <si>
    <t>CANALETA ABERTA CINZA 30 LARG. X 30 ALT. 2MT (Hellermann ou equivalente).</t>
  </si>
  <si>
    <t>CANALETA ABERTA CINZA 50 LARG. X 80 ALT. 2MT (Hellermann ou equivalente).</t>
  </si>
  <si>
    <t>CANALETA ABERTA CINZA 80 LARG. X 80 ALT. 2MT (Hellermann ou equivalente).</t>
  </si>
  <si>
    <t>CANALETA C/ DIVISORIA 20X10X2000MM C/ FITA (Tramontina ou equivalente).</t>
  </si>
  <si>
    <t>CANALETA DE PISO SLIM (Dutotec ou equivalente).</t>
  </si>
  <si>
    <t>CANALETA P/PISO 60X13 CZ (Schneider Dexson ou equivalente).</t>
  </si>
  <si>
    <t>CANHAO LED PAR SLIM MINI 7X15W RGBWA LEDS 5 EM 1 MKP-7010</t>
  </si>
  <si>
    <t xml:space="preserve">CAPACITADOR ALTA TENSÃO MICROONDAS 0,90 NF 2100V </t>
  </si>
  <si>
    <t>CAPACITOR ESPECIAL 3MFX450AC</t>
  </si>
  <si>
    <t>CHAVE 2 POSIÇÕES (Margirius, Steck ou Schneider ou equivalente).</t>
  </si>
  <si>
    <t>CHAVE SEC. NH SC-01 250A - FSW250-3 (WEG ou equivalente).</t>
  </si>
  <si>
    <t>CHUMBADOR 1/4'' X 2'' C/PARAFUSO (Ciser, Walsywa ou equivalente).</t>
  </si>
  <si>
    <t>CHUMBADOR CB 3/8X3 1/2 C/PF (Ciser, Walsywa ou equivalente).</t>
  </si>
  <si>
    <t>CHUVEIRO MAXI DUCHA 4600W (Lorenzetti ou equivalente).</t>
  </si>
  <si>
    <t>CITY COLOR 36 LEDS RGB 1W IP65 CC36 1W GLOW</t>
  </si>
  <si>
    <t>CONECTOR BARRA 10.0MM (SINDAL C 1612 BR ou equivalente).</t>
  </si>
  <si>
    <t>CONECTOR BORNE 2,5MM (Sindal ou equivalente).</t>
  </si>
  <si>
    <t>CONECTOR P/CABO CDP 70 PERF 10/95MM (Intelli ou equivalente).</t>
  </si>
  <si>
    <t>CONECTOR P/HASTE DE ATERRAMENTO 5/8 POL (Intelli ou equivalente).</t>
  </si>
  <si>
    <t>CONECTOR PAR. BIMETALICO ATE 50 MM (Intelli ou equivalente).</t>
  </si>
  <si>
    <t>CONECTOR PARAFUSO FENDIDO SPLIT BOLT 16MM (Intelli ou equivalente).</t>
  </si>
  <si>
    <t>CONECTOR PARAFUSO FENDIDO SPLIT BOLT 50MM (Intelli ou equivalente).</t>
  </si>
  <si>
    <t>CONJ. ARSTOP SOB. 2P+T PB 20A S/DISJ MONO (Siemens, Legrand ou equivalente).</t>
  </si>
  <si>
    <t>CONTATOR 18A TRIFASICO BOBINA 220V 1NA (Siemens ou equivalente).</t>
  </si>
  <si>
    <t>CONTATOR 220V 50/60HZ 45A (Siemens 3TS36 ou equivalente).</t>
  </si>
  <si>
    <t>CONTATOR 25A TRIFASICO BOBINA 220V (Siemens ou equivalente).</t>
  </si>
  <si>
    <t>CONTATOR 32A TRIFASICO COM CONTATO AUXILIAR 1NA 380V (Siemens ou equivalente).</t>
  </si>
  <si>
    <t>COPEX REVESTIDO DE 03/4 POL (Indeflex, Ecoflex, Sealflex ou equivalente).</t>
  </si>
  <si>
    <t>COPEX REVESTIDO DE 1.1/2 POL ROLO 15MT (Indeflex, Ecoflex, Sealflex ou equivalente).</t>
  </si>
  <si>
    <t>CORDOALHA DE COBRE NU 16MM2 NBR (SIL ou equivalente).</t>
  </si>
  <si>
    <t>CORDOALHA DE COBRE NU 35MM2 NBR (SIL ou equivalente).</t>
  </si>
  <si>
    <t>CORDOALHA DE COBRE NU 50MM NBR (SIL ou equivalente).</t>
  </si>
  <si>
    <t>CURVA CANALETA SISTEMA X . VERTICAL 90G INTERNA BR (Dutotec ou equivalente).</t>
  </si>
  <si>
    <t>CURVA CONDULETE 03/4" S/R (Daisa ou equivalente).</t>
  </si>
  <si>
    <t>CURVA ELET. GALV. D 90X1.1/4 POL (Daisa ou equivalente).</t>
  </si>
  <si>
    <t>CURVA ELETRODUTO . PVC 90G . 3/4 POL S/ROSCA BR (Tigre, Amanco ou equivalente).</t>
  </si>
  <si>
    <t>CURVA ELETRODUTO GALV 1 POL X 90 (Daisa ou equivalente).</t>
  </si>
  <si>
    <t>CURVA GALV ELETROL 90X2 POL (Daisa ou equivalente).</t>
  </si>
  <si>
    <t>CURVA VERT. EXT. PERF. 90X200X50 EL 1310 (Inbrael ou equivalente).</t>
  </si>
  <si>
    <t>DISJUNTOR 20A CURVA C (Siemens ou equivalente).</t>
  </si>
  <si>
    <t>DISJUNTOR 25A CURVA C (Siemens ou equivalente).</t>
  </si>
  <si>
    <t>DISJUNTOR 25A TRIFASICO CURVA C (Siemens ou equivalente).</t>
  </si>
  <si>
    <t>DISJUNTOR 32A TRIFASICO CURVA C (Siemens ou equivalente).</t>
  </si>
  <si>
    <t>DISJUNTOR 40A TRIFASICO CURVA C (Schneider ou equivalente).</t>
  </si>
  <si>
    <t>DISJUNTOR CX. MOLDADA FIXO 100A 380V 35KA (Schneider ou equivalente).</t>
  </si>
  <si>
    <t>DISJUNTOR MON. 40A 3KA CURVA C (Siemens ou equivalente).</t>
  </si>
  <si>
    <t>DISJUNTOR MON. 63A 3KA CURVA C (Siemens ou equivalente).</t>
  </si>
  <si>
    <t>DISJUNTOR TRIP. 100A 10KA - CURVA C (Schneider ou equivalente).</t>
  </si>
  <si>
    <t>DISJUNTOR TRIP. 80A 3KA CURVA C (Schneider ou equivalente).</t>
  </si>
  <si>
    <t>DISJUNTOR TRIPOLAR DIN 32A 3KA CURVA C (Siemens ou equivalente).</t>
  </si>
  <si>
    <t>DISJUNTOR TRIPOLAR DIN 50A 3KA CURVA C (Siemens ou equivalente).</t>
  </si>
  <si>
    <t>DISJUNTOR TRIPOLAR DIN 63A 3KA CURVA C (Siemens ou equivalente).</t>
  </si>
  <si>
    <t>DISJUNTOR UNIPOLAR DIN 16A 3KA CURVA C (Siemens ou equivalente).</t>
  </si>
  <si>
    <t>DISJUNTOR UNIPOLAR DIN 32A CURVA C (Siemens ou equivalente).</t>
  </si>
  <si>
    <t xml:space="preserve">DMX WIRELESS FEMEA KLIGHT </t>
  </si>
  <si>
    <t>DMX WIRELESS MACHO KLIGHT</t>
  </si>
  <si>
    <t>DUTO CORRUGADO PEAD 2 POL PRETO (Kanaflex ou equivalente).</t>
  </si>
  <si>
    <t>DUTO CORRUGADO PEAD 25MM 3/4 POL PRETO (Kanaflex ou equivalente).</t>
  </si>
  <si>
    <t>DUTO CORRUGADO PEAD 3 POL PRETO (Kanaflex ou equivalente).</t>
  </si>
  <si>
    <t>DUTO CORRUGADO PEAD 40MM 1.1/ 4 POL PRETO (Kanaflex ou equivalente).</t>
  </si>
  <si>
    <t>ELETROCALHA PERF U 200X50X3000 (Perfil Lider ou equivalente).</t>
  </si>
  <si>
    <t>ELETROD PVC CORRUG 25MM 3/4 POL AMARELO (Tigre, Amanco ou equivalente).</t>
  </si>
  <si>
    <t>ELETRODUTO FLEXIVEL REVESTIDO 1'' (Indeflex, Ecoflex, Sealflex ou equivalente).</t>
  </si>
  <si>
    <t>ELETRODUTO GALVANIZADO LEVE 2 POL (Perfil Lider ou equivalente).</t>
  </si>
  <si>
    <t>ELETRODUTO GALVANIZADO LEVE 3/4 POL (Perfil Lider ou equivalente).</t>
  </si>
  <si>
    <t>EMENDA INTERNA PERF 150X50 (Perfil Lider ou equivalente).</t>
  </si>
  <si>
    <t>EMENDA INTERNA PERF 200X50 (Perfil Lider ou equivalente).</t>
  </si>
  <si>
    <t>ESPAGUETE TERMO RETRATIL 15 MM</t>
  </si>
  <si>
    <t>ESPAGUETE TERMO RETRATIL 20 MM</t>
  </si>
  <si>
    <t>ESPAGUETE TERMO RETRATIL 25MM</t>
  </si>
  <si>
    <t>ESPAGUETE TERMO RETRATIL 3,5 MM</t>
  </si>
  <si>
    <t>ESPUMA EXPANSIVA DE PU 740GR/750ML</t>
  </si>
  <si>
    <t>FITA DUPLA FACE TRANSPARENTE 19MMX20M (3M ou equivalente).</t>
  </si>
  <si>
    <t>FITA EMBALAGEM 45MMX45M TRSNP (3M ou equivalente).</t>
  </si>
  <si>
    <t>FITA ISOLANTE 19MM x 20M (3M, Prismyam ou equivalente).</t>
  </si>
  <si>
    <t>FITA VEDA ROSCA 18MMX50M (Tigre, Amanco ou equivalente).</t>
  </si>
  <si>
    <t>FIXADOR DE PORTA EQP SLIM-CINZA (Dutotec DS-19130 ou equivalente).</t>
  </si>
  <si>
    <t>FUSÍVEL DIAZED 25A</t>
  </si>
  <si>
    <t>FUSIVEL DIAZED 6A</t>
  </si>
  <si>
    <t>FUSIVEL NH-00 160A (NEGRINI /MAVEL ou equivalente).</t>
  </si>
  <si>
    <t>FUSIVEL NH-1 160A (NEGRINI /MAVEL ou equivalente).</t>
  </si>
  <si>
    <t>GANCHO VERT 200X50 ELETROCALHA (Perfil Lider ou equivalente).</t>
  </si>
  <si>
    <t>GRELHA INOX QUAD 150MM C/CAIXILHO</t>
  </si>
  <si>
    <t>HASTE P/ ATERRAMENTO 5/8 POL 2,40M (Intelli ou equivalente).</t>
  </si>
  <si>
    <t>INT SIMPLES 10A 250V SISTEMA X (Legrand ou equivalente).</t>
  </si>
  <si>
    <t>INTERRUPTOR 1 SIMPLES + 1 PARALELO 10A/250V  (Legrand ou equivalente).</t>
  </si>
  <si>
    <t>INTERRUPTOR SEM PLACA 3SS  (Legrand ou equivalente).</t>
  </si>
  <si>
    <t>ISOLADOR EPOXI 25X30 1/4POL (Negrini ou equivalente)</t>
  </si>
  <si>
    <t>ISOLADOR EPOXI 30X30 3/8 POL (Negrini ou equivalente)</t>
  </si>
  <si>
    <t>ISOLADOR EPOXI PAR 16X25 1/4 POL (Negrini ou equivalente)</t>
  </si>
  <si>
    <t>ISOLADOR ROLDANA 72X72MM 0004 (Negrini ou equivalente)</t>
  </si>
  <si>
    <t>LAMP. ELET. ESPIRAL 15W X 220V E27 6500K (Dulux Star Osram ou similar)</t>
  </si>
  <si>
    <t>LAMPADA BULBO LED T80 20W 6500K (Osram ou equivalente).</t>
  </si>
  <si>
    <t>LAMPADA BULBO T120/40W 6500K (Osram ou equivalente).</t>
  </si>
  <si>
    <t>LAMPADA ELETRONICA 3U 25W 220V 6500K (Osram ou equivalente).</t>
  </si>
  <si>
    <t>LAMPADA ELETRONICA COMPACTA 20W 220V E27 6500K (Osram ou equivalente).</t>
  </si>
  <si>
    <t>LAMPADA ELETRONICA COMPACTA 23W 220V E27 6500K (Osram ou equivalente).</t>
  </si>
  <si>
    <t>LAMPADA ELETRONICA COMPACTA 26W E27 6500K (Osram ou equivalente).</t>
  </si>
  <si>
    <t>LAMPADA ELETRONICA COMPACTA 45W 220V E27 6500K (Osram ou equivalente).</t>
  </si>
  <si>
    <t>LAMPADA ELETRONICA COMPACTA MINI 15W 220V E27 6500K (Osram ou equivalente).</t>
  </si>
  <si>
    <t>LAMPADA FLUOR LUMILUX T5 HE 28W/21-840</t>
  </si>
  <si>
    <t>LAMPADA FLUORESCENTE 14W T5 6400K (Osram ou equivalente).</t>
  </si>
  <si>
    <t>LAMPADA FLUORESCENTE 16W T8 G13 6500K (Osram ou equivalente).</t>
  </si>
  <si>
    <t>LAMPADA FLUORESCENTE 28W T5 6400K (Osram ou equivalente).</t>
  </si>
  <si>
    <t>LAMPADA FLUORESCENTE 32W T8 6400K 7000H (Osram ou equivalente).</t>
  </si>
  <si>
    <t>LAMPADA FLUORESCENTE PL 4 PINOS 26W 6500K (Osram ou equivalente).</t>
  </si>
  <si>
    <t>LAMPADA HALOG. 150W 220V REF BLISTER</t>
  </si>
  <si>
    <t>LAMPADA HALOGENA 300W 220V</t>
  </si>
  <si>
    <t>LAMPADA HALOPAR 30 75W 220V</t>
  </si>
  <si>
    <t>LAMPADA LED BULBO 12W 110-220V E27 6500K (Osram Superstar ou equivalente).</t>
  </si>
  <si>
    <t>LAMPADA LED BULBO 8W 110-220V E27 6500K (Osram Superstar ou equivalente).</t>
  </si>
  <si>
    <t>LAMPADA LED PAR16 4,8W 110-220V GU10 6500K (Osram ou equivalente).</t>
  </si>
  <si>
    <t>LAMPADA MISTA 160W 220V HWL E27 6000K (Osram ou equivalente).</t>
  </si>
  <si>
    <t>LAMPADA MISTA 250W 220V E27 6000K (Osram ou equivalente).</t>
  </si>
  <si>
    <t>LAMPADA MISTA 500W 220V E40 6000K (Osram ou equivalente).</t>
  </si>
  <si>
    <t>LAMPADA PL 2 PINOS 26W BRANCA (Osram ou equivalente).</t>
  </si>
  <si>
    <t>LAMPADA SECAGEM 250W 127V E27 6000K</t>
  </si>
  <si>
    <t>LAMPADA TUBO LED 18W 3000K BIV 1850LM</t>
  </si>
  <si>
    <t>LAMPADA TUBO LED T8 10W 3000K 60CM BIV (Osram ou equivalente).</t>
  </si>
  <si>
    <t>LAMPADA VAPOR MET HQI 150W (Osram ou equivalente).</t>
  </si>
  <si>
    <t>LAMPADA VAPOR METALICO HQI 250W (Osram ou equivalente).</t>
  </si>
  <si>
    <t>LAMPADA VAPOR METALICO HQI 70W (Osram ou equivalente).</t>
  </si>
  <si>
    <t>LAMPADA VAPOR METALICO HQI-T 400W E40 (Osram ou equivalente).</t>
  </si>
  <si>
    <t>LAMPADA VAPOR SODIO 400W E-40 SON T (Osram ou equivalente).</t>
  </si>
  <si>
    <t>LED EMISSOR TIL 32 5MM</t>
  </si>
  <si>
    <t>LED RECEPTOR TIL 78 3MM</t>
  </si>
  <si>
    <t>LED RECEPTOR TIL 78 5MM</t>
  </si>
  <si>
    <t>LUM. SOB.BR400 2X16/18/20 (Abalux ou equivalente).</t>
  </si>
  <si>
    <t>LUM. SOBR.A -401 2X32/36/40W (Abalux ou equivalente).</t>
  </si>
  <si>
    <t>LUMINARIA ARANDELA TIPO MEIA-LUA COM VIDRO FOSCO *30 X 15* CM, PARA 1 LAMPADA, BASE E27, POTENCIA MAXIMA 40/60 W (NAO INCLUI LAMPADA)</t>
  </si>
  <si>
    <t>LUMINARIA BLINDADA 2X16W (Abalux ou equivalente).</t>
  </si>
  <si>
    <t>LUMINARIA DE EMERGENCIA 30 LED BIVOLT (Segurimax ou equivalente).</t>
  </si>
  <si>
    <t>LUMINARIA TIPO PLAFON</t>
  </si>
  <si>
    <t>LUVA COMPRESSAO 010 MM2 LM-010 704 (Intelli ou equivalente).</t>
  </si>
  <si>
    <t>LUVA COMPRESSAO 035 MM2 LM-010 704 (Intelli ou equivalente).</t>
  </si>
  <si>
    <t>LUVA DE EMENDA 16MM (Intelli ou equivalente).</t>
  </si>
  <si>
    <t>LUVA DE EMENDA 25MM (Intelli ou equivalente).</t>
  </si>
  <si>
    <t>LUVA DE EMENDA 70MM (Intelli ou equivalente).</t>
  </si>
  <si>
    <t>LUVA DE EMENDA 95MM (Intelli ou equivalente).</t>
  </si>
  <si>
    <t>MAGNETRON  - 6 10A (GALANZ M24FB ou equivalente).</t>
  </si>
  <si>
    <t>MEDUSA DE AUDIO DE 6 VIAS (Indeletra ou equivalente).</t>
  </si>
  <si>
    <t>MESA DMX 512 KLIGHT ES-192 (MAK PRO ou equivalente).</t>
  </si>
  <si>
    <t>MIOLO  C/RABICHO PADRAO NBR 10A PRETA (Margirius ou equivalente).</t>
  </si>
  <si>
    <t>MODULO BLK 10A 3P NBR BRANCA (Dutotec ou equivalente).</t>
  </si>
  <si>
    <t>MODULO BLK 10A 3P NBR PRETA (Dutotec ou equivalente).</t>
  </si>
  <si>
    <t>MODULO CAMPAINHA CIGARRA BRANCA 220V (Legrand Pial Plus ou equivalente).</t>
  </si>
  <si>
    <t>MODULO INTERRUPTOR PARARELO 10A (Legrand ou equivalente).</t>
  </si>
  <si>
    <t>MODULO INTERRUPTOR SIMPLES (Legrand Pial Plus ou equivalente).</t>
  </si>
  <si>
    <t>MODULO TOMADA 2P+T 10A (Legrand ou equivalente).</t>
  </si>
  <si>
    <t>MODULO TOMADA 2P+T 20A (Legrand Pial Plus ou equivalente).</t>
  </si>
  <si>
    <t>MODULO TOMADA RJ11 2 FIOS (Legrand Pial Plus ou equivalente).</t>
  </si>
  <si>
    <t>PAINEL LED SOB 22,5X22,5 18W 6500K BIVOL (Osram ou equivalente).</t>
  </si>
  <si>
    <t>PARAFUSO C. CHATA PHILLIPS 5.0X50 (Ciser, Walsywa ou equivalente).</t>
  </si>
  <si>
    <t>PARAFUSO PB 4,2 X 13MM CAB FLANG CX C/ 0500 (Ciser, Walsywa ou equivalente).</t>
  </si>
  <si>
    <t>PARAFUSO PONTA DE AGULHA 3,5X25MM (Ciser, Walsywa ou equivalente).</t>
  </si>
  <si>
    <t>PARAFUSO S8 (Ciser, Walsywa ou equivalente).</t>
  </si>
  <si>
    <t>PERFILADO PERFIL 38X38 (Perfil Lider ou equivalente).</t>
  </si>
  <si>
    <t>PLACA 1 POSTO 4X2 QUAD WHITE 582562B (Legrand Arteor ou equivalente).</t>
  </si>
  <si>
    <t>PLACA 4X2 1 POSTO HORIZ- (Legrand Pial Plus ou equivalente).</t>
  </si>
  <si>
    <t>PLACA 4X2 2 POSTOS SEPARADOS (Legrand Pial Plus ou equivalente).</t>
  </si>
  <si>
    <t>PLACA 4X2 3 POSTOS (Legrand Pial Plus ou equivalente).</t>
  </si>
  <si>
    <t>PLACA 4X4 01 POSTO HORIZONTAL (Legrand ou equivalente).</t>
  </si>
  <si>
    <t>PLACA 4X4 1+1 POSTO HORIZ (Legrand Pial Plus ou equivalente).</t>
  </si>
  <si>
    <t>PLACA 4X4 2+2 POSTO JUNTOS (Legrand Pial Plus ou equivalente).</t>
  </si>
  <si>
    <t>PLACA 4X4 2+2 POSTOS SEPARADOS (Legrand Pial Plus ou equivalente).</t>
  </si>
  <si>
    <t>PLACA 4X4 3+3 POSTO (Legrand Pial Plus ou equivalente).</t>
  </si>
  <si>
    <t>PLACA 4X4 CEGA (Legrand Pial Plus ou equivalente).</t>
  </si>
  <si>
    <t>PLACA CEGA 4X2 (Legrand Pial Plus ou equivalente).</t>
  </si>
  <si>
    <t>PLACA CEGA REDONDA 3X3 (Legrand Pial Plus ou equivalente).</t>
  </si>
  <si>
    <t>PLAFON BEM. C/VIDRO C.FOSCO 2XE27 (Blumenau ou equivalente).</t>
  </si>
  <si>
    <t>PLUG FEMEA 2P+T 10A BR (Tramontina ou equivalente).</t>
  </si>
  <si>
    <t>PLUG MACHO 180 2P+T 20A (Tramontina ou equivalente).</t>
  </si>
  <si>
    <t>PLUG MACHO 2P+T 180G 10A BR (Tramontina ou equivalente).</t>
  </si>
  <si>
    <t>PORCA 1/4 SEX ZINC (Ciser, âncora ou equivalente).</t>
  </si>
  <si>
    <t>PORCA SEXT. ZINCADA 3/8 UNC (Ciser, âncora ou equivalente).</t>
  </si>
  <si>
    <t>PRENSA CABO BSP 3/8 CINZA</t>
  </si>
  <si>
    <t>PULSADOR DE CAMPAINHA (Legrand Pial Plus ou equivalente).</t>
  </si>
  <si>
    <t>QUADRO ELÉTRICO EMBUTIR C/B+G 24 DIN 150A BEGE (Cemar QDETG ou equivalente).</t>
  </si>
  <si>
    <t>REATOR ELETR BIVOLT AFP 1X16W (Intral ou equivalente).</t>
  </si>
  <si>
    <t>REATOR ELETR. 2X28W BIV(Intral ou equivalente).</t>
  </si>
  <si>
    <t>REATOR ELETRONICO 1X26W PL 220V AFP (Intral, Philips ou equivalente).</t>
  </si>
  <si>
    <t>REATOR ELETRONICO 1X32W 110-220V AFP (Intral, Philips ou equivalente).</t>
  </si>
  <si>
    <t>REATOR ELETRONICO 2X16W 110-220V AFP (Intral, Philips ou equivalente).</t>
  </si>
  <si>
    <t>REATOR ELETRONICO 2X26W PL 220V AFP (Intral, Philips ou equivalente).</t>
  </si>
  <si>
    <t>REATOR ELETRONICO 2X32W 110-220V AFP (Intral, Philips ou equivalente).</t>
  </si>
  <si>
    <t>REATOR VAPOR MET 70W - (Intral, Philips ou equivalente).</t>
  </si>
  <si>
    <t>REATOR VAPOR MET. (Intral, Philips ou equivalente).</t>
  </si>
  <si>
    <t>REATOR VAPOR METALICO 250W (Intral, Philips ou equivalente).</t>
  </si>
  <si>
    <t>REATOR VAPOR METALICO HQI 150W 220V USO EXTERNO AFP (Intral, Philips ou equivalente).</t>
  </si>
  <si>
    <t>REATOR VAPOR METALICO HQI 70W 220V USO INTERNO REF AFP (Intral, Philips ou equivalente).</t>
  </si>
  <si>
    <t>RECEPTACULO E-27 PORCELANA (Lorenzetti ou equivalente).</t>
  </si>
  <si>
    <t>REFLETOR LED 100W 6500K IP65 BIV (Osram ou equivalente).</t>
  </si>
  <si>
    <t>REFLETOR LED 200W 220V 5000K IP65 (Osram ou equivalente).</t>
  </si>
  <si>
    <t>REFLETOR LED 50W 220V 5000K IP65 (Osram ou equivalente).</t>
  </si>
  <si>
    <t xml:space="preserve">REFLETOR LED PAR 64 RGB IP 65 OUTDOOR </t>
  </si>
  <si>
    <t>REFLETOR LEDVANCE FLOODLIGTH 30W/850 (Osram ou equivalente).</t>
  </si>
  <si>
    <t>REFLETOR RETANGULAR 400W E-40</t>
  </si>
  <si>
    <t>RELE FOTOELETRICO SEM BASE (Stieletrônica, Tecnowatt ou equivalente).</t>
  </si>
  <si>
    <t>RESISTOR 1/4W</t>
  </si>
  <si>
    <t>SAIDA HORIZONTAL PARA ELETROCALHA 3/4 POL (Perfil Lider ou equivalente).</t>
  </si>
  <si>
    <t>SENSOR DE PRESENÇA TETO 360 EMB/SOB-SP (Osram ou equivalente).</t>
  </si>
  <si>
    <t>SILICONE ITW SILOC ACET USO GERAL INC 280ML</t>
  </si>
  <si>
    <t>SINAL LED VD 220V ( STECK ou equivalente).</t>
  </si>
  <si>
    <t>SOLDA ESTANHO COM FLUXO AZUL 189 MSX10 -500GR CX C/ 0500GR (Best ou equivalente).</t>
  </si>
  <si>
    <t>SOQUETE P/ABAJUR/PEND TERMOPLASTICO BRANCO E-27</t>
  </si>
  <si>
    <t>SOQUETE P/CALHA ANTIVIBRATORIO T5 (Lorenzetti ou equivalente).</t>
  </si>
  <si>
    <t>SOQUETE PARA LAMPADA GU10 (Lorenzetti ou equivalente).</t>
  </si>
  <si>
    <t>STRAHL PLUGUE 16A (5P) 3P+N+T 380/440V 6H V ( STECK 5076BC ou equivalente).</t>
  </si>
  <si>
    <t>SUPORTE PARA CAIXA 4X2 HORIZONTAL (Legrand Pial Arteor ou equivalente).</t>
  </si>
  <si>
    <t>TAMPA P/ PETROLETE 1/2 - 3/4 P/ 2 POSTOS (Tramontina, Daisa ou equivalente).</t>
  </si>
  <si>
    <t>TAMPA P/PETRO 01/2 E 3/4 1 TOM RED (Tramontina, Daisa ou equivalente).</t>
  </si>
  <si>
    <t>TAMPA P/PETRO 01/2 E 3/4 3 SS (Tramontina, Daisa ou equivalente).</t>
  </si>
  <si>
    <t>TAMPA P/PETRO 1 CEGA (Tramontina, Daisa ou equivalente).</t>
  </si>
  <si>
    <t>TERM PRE ISOL PINO 10MM (Intelli ou equivalente).</t>
  </si>
  <si>
    <t>TERM PRE-ISOL OLHAL 16MM (Intelli ou equivalente).</t>
  </si>
  <si>
    <t>TERM. PRESSAO BOTINHA TA 25MM (Intelli ou equivalente).</t>
  </si>
  <si>
    <t>TERMINAL MC 16MM BOTINHA (Intelli ou equivalente).</t>
  </si>
  <si>
    <t>TERMINAL MC 35MM BOTINHA (Intelli ou equivalente).</t>
  </si>
  <si>
    <t>TERMINAL MC 50MM BOTINHA (Intelli ou equivalente).</t>
  </si>
  <si>
    <t>TERMINAL PRE ISOL TPP GARFO 4 A 6MM (Intelli ou equivalente).</t>
  </si>
  <si>
    <t>TERMINAL PRE ISOL TPP OLHAL 4 A 6MM (Intelli ou equivalente).</t>
  </si>
  <si>
    <t>TERMINAL PRE ISOL TPP OLHAL 70MM (Intelli ou equivalente).</t>
  </si>
  <si>
    <t>TERMINAL PRE ISOL TPP PINO 4 A 6MM (Intelli ou equivalente).</t>
  </si>
  <si>
    <t>TERMINAL PRE ISOL TPP PINO 70MM (Intelli ou equivalente).</t>
  </si>
  <si>
    <t>TOM. RED . C/ HASTE 2P+T PB S/PLACA PT 10A (Weg,Tramontina ou equivalente).</t>
  </si>
  <si>
    <t>TOMADA 2P+T 10A, 250V, CONJUNTO MONTADO PARA EMBUTIR 4" X 2" (PLACA + SUPORTE + MODULO)</t>
  </si>
  <si>
    <t xml:space="preserve">TRANSISTOR BC 337 </t>
  </si>
  <si>
    <t>TRANSISTOR IRF 540N</t>
  </si>
  <si>
    <t>TRANSFORMADOR DIMERIZAVEL PARA LAMPADA DICROICA 12V 50W 220V</t>
  </si>
  <si>
    <t>TRILHO DIN GALVANIZADO</t>
  </si>
  <si>
    <t>TUBO ELETRODUTO PVC ANTI-CH 3/4 PRETO (Tigre ou equivalente).</t>
  </si>
  <si>
    <t>TUBO GALV. ELETROL 1 POL LEVE (Perfil Lider ou equivalente).</t>
  </si>
  <si>
    <t>UNIDUT RETO 1 POL (C-PB) CONECTOR NV (Wetzel ou equivalente).</t>
  </si>
  <si>
    <t>UNIDUT RETO 3/4 POL (C-PB) CONECTOR (Wetzel ou equivalente).</t>
  </si>
  <si>
    <t>VENTOINHA/COOLER 08CM COM ROLAMENTO 12V (RONTEK ou equivalente).</t>
  </si>
  <si>
    <t>Totais</t>
  </si>
  <si>
    <t>UNIDADE</t>
  </si>
  <si>
    <t>QTDE. TOTAL APLICADA</t>
  </si>
  <si>
    <t>CUSTO ANUAL ESTIMADO
(E= A x B)</t>
  </si>
  <si>
    <t>CAIXA DE PADRAO CEB P/ATERRAMENTO 25X23 (Schineider ou equivalente).</t>
  </si>
  <si>
    <t>DUTO CORRUGADO PEAD 32MM 1 POL   (Kanaflex ou equivalente).</t>
  </si>
  <si>
    <t>DESCRIÇÃO</t>
  </si>
  <si>
    <t>ESPECIFICAÇÕES</t>
  </si>
  <si>
    <t xml:space="preserve">Quantidade mínima estimada </t>
  </si>
  <si>
    <t>Jogo de chave combinada, milímetro</t>
  </si>
  <si>
    <t>Jogo de chave combinada, polegada</t>
  </si>
  <si>
    <t>Veículo utilitário de Carga tipo picape compacta, cabine dupla com carroceria aberta, capacidade mínima de 4 passageiros (incluindo o motorista), capacidade de carga acima de 600 kg, máximo 2 anos de fabricação, motorização mínima 1.4 e que cumpra todos os itens obrigatórios por lei, conforme o código brasileiro de trânsito.( Fiat Strada ou equivalente).</t>
  </si>
  <si>
    <t>BDI</t>
  </si>
  <si>
    <t>Auxiliar de manutenção</t>
  </si>
  <si>
    <t>ELETRODUTO FLEXÍVEL REVESTIDO DE 2 POL- COPEX (Indeflex, Ecoflex, Sealflex ou equivalente).</t>
  </si>
  <si>
    <t>REATOR VAPOR METALICO HQI 250W 220V  REF AFP(Intral, Philips ou equivalente).</t>
  </si>
  <si>
    <t>VALOR ESTIMADO PARA MATERIAL com BDI</t>
  </si>
  <si>
    <t>Mensal</t>
  </si>
  <si>
    <t>Anual</t>
  </si>
  <si>
    <t>Totais de materiais sem BDI</t>
  </si>
  <si>
    <t>Total com estimativa</t>
  </si>
  <si>
    <t>Valor eventuais estimado</t>
  </si>
  <si>
    <t>Valor BDI</t>
  </si>
  <si>
    <t>Total anual com BDI</t>
  </si>
  <si>
    <t>TOTAIS com BDI</t>
  </si>
  <si>
    <t>Adicional Periculosidade (sobre salário base - 30%)</t>
  </si>
  <si>
    <t>Adicional Insalubridade (sobre salário mínimo  - 10%, 20%, ou 40%)</t>
  </si>
  <si>
    <t>Adicional Noturno (Mínimo 20%)</t>
  </si>
  <si>
    <t>CATEGORIA PROFISSIONAL:  ENCARREGADO GERAL</t>
  </si>
  <si>
    <r>
      <t>N</t>
    </r>
    <r>
      <rPr>
        <strike/>
        <sz val="10"/>
        <rFont val="Arial Narrow"/>
        <family val="2"/>
      </rPr>
      <t>º</t>
    </r>
    <r>
      <rPr>
        <sz val="10"/>
        <rFont val="Arial Narrow"/>
        <family val="2"/>
      </rPr>
      <t xml:space="preserve"> de meses de execução contratual</t>
    </r>
  </si>
  <si>
    <t>l.</t>
  </si>
  <si>
    <t>Total custo anual</t>
  </si>
  <si>
    <t>SENGE/SINDUSCON - DF 2019/2021</t>
  </si>
  <si>
    <t xml:space="preserve">Ajudante Geral de Manutenção e Reparos </t>
  </si>
  <si>
    <t>Vida estimada (ano)</t>
  </si>
  <si>
    <t>Valor Residual 10%</t>
  </si>
  <si>
    <t>Custo depreciação mensal</t>
  </si>
  <si>
    <t>Custo depreciação anual</t>
  </si>
  <si>
    <t>EQUIPAMENTOS</t>
  </si>
  <si>
    <t>unidade</t>
  </si>
  <si>
    <t>Custo  depreciação Anual</t>
  </si>
  <si>
    <t>FERRAMENTAS</t>
  </si>
  <si>
    <t>QUANTIDADE DE EMPREGADOS</t>
  </si>
  <si>
    <t>Combustível custo anual (deslocamento de funcionários em serviço) Gasolina comum pesquisa ANP/SLP em 11/09/2019 10h30 https://preco.anp.gov.br/include/Resumo_Por_Estado_Municipio.asp</t>
  </si>
  <si>
    <t>Engenheiro Eletricista</t>
  </si>
  <si>
    <t>Engenheiro             CBO 2143-05</t>
  </si>
  <si>
    <t>Encarregado geral CBO 3134-15</t>
  </si>
  <si>
    <t>Eletricista                CBO 9511-05</t>
  </si>
  <si>
    <t>Ajudante geral de manutenção              CBO 5143-10</t>
  </si>
  <si>
    <t>Eletricista                CBO 3132-10</t>
  </si>
  <si>
    <t>Eletricista               CBO 3132-05</t>
  </si>
  <si>
    <t>Técnico em Máquinas CBO 3141-10</t>
  </si>
  <si>
    <t>Técnico em edificações              CBO 3181-05</t>
  </si>
  <si>
    <t>Auxiliar administrativo CBO 4110-05</t>
  </si>
  <si>
    <t>Motorista                CBO 7823-10</t>
  </si>
  <si>
    <t>Estimativa de eventuais  %</t>
  </si>
  <si>
    <t xml:space="preserve">Técnico em grupo motogerador </t>
  </si>
  <si>
    <t xml:space="preserve">Técnico em nobreak </t>
  </si>
  <si>
    <t xml:space="preserve">Motorista </t>
  </si>
  <si>
    <t>Auxiliares administrativos </t>
  </si>
  <si>
    <t>Noturno</t>
  </si>
  <si>
    <t>GRUPO 01</t>
  </si>
  <si>
    <t>ITEM 
01</t>
  </si>
  <si>
    <t>ITEM 
02</t>
  </si>
  <si>
    <t>ITEM 
03</t>
  </si>
  <si>
    <r>
      <t xml:space="preserve">Salário Base </t>
    </r>
    <r>
      <rPr>
        <sz val="8"/>
        <rFont val="Arial Narrow"/>
        <family val="2"/>
      </rPr>
      <t>(valor proporcional a 60 horas mensais ou seja 27,27% de 220horas)</t>
    </r>
  </si>
  <si>
    <r>
      <t>Eletricista plantonista diurno</t>
    </r>
    <r>
      <rPr>
        <b/>
        <sz val="10"/>
        <rFont val="Arial"/>
        <family val="2"/>
      </rPr>
      <t xml:space="preserve"> (12hX36h)</t>
    </r>
  </si>
  <si>
    <r>
      <t xml:space="preserve">Eletricista plantonista Noturno </t>
    </r>
    <r>
      <rPr>
        <b/>
        <sz val="10"/>
        <rFont val="Arial"/>
        <family val="2"/>
      </rPr>
      <t xml:space="preserve"> (12hX36h)</t>
    </r>
  </si>
  <si>
    <t>ESTIMATIVA DESERVIÇOS EVENTUAIS (1% do valor da mão de obra)</t>
  </si>
  <si>
    <t>VALOR TOTAL MENSAL SERVIÇOS</t>
  </si>
  <si>
    <t>SERVIÇOS EVENTUAIS</t>
  </si>
  <si>
    <t>ESTIMATIVA DE SERVIÇOS / POSTOS DE TRABALHO (MÃO DE OBRA)</t>
  </si>
  <si>
    <t>Custo por categoria</t>
  </si>
  <si>
    <t>Custo</t>
  </si>
  <si>
    <t>Custo dos Epis / Uniforme por categoria</t>
  </si>
  <si>
    <t>Geral</t>
  </si>
  <si>
    <t xml:space="preserve">Quantidade </t>
  </si>
  <si>
    <t>CUSTO HOMEM/MÊS</t>
  </si>
  <si>
    <t>Categoria</t>
  </si>
  <si>
    <t>Todas</t>
  </si>
  <si>
    <t>VALOR ESTIMADO PARA COMBUSTÍVEIS</t>
  </si>
  <si>
    <t>CATEGORIA PROFISSIONAL:  ENGENHEIRO ELETRICISTA</t>
  </si>
  <si>
    <t>2143-05</t>
  </si>
  <si>
    <r>
      <t xml:space="preserve">Salário mínimo </t>
    </r>
    <r>
      <rPr>
        <b/>
        <sz val="10"/>
        <rFont val="Arial Narrow"/>
        <family val="2"/>
      </rPr>
      <t>2020</t>
    </r>
  </si>
  <si>
    <t>SINDISERVIÇOS-DF/SEAC-DF CCT-2020/2020</t>
  </si>
  <si>
    <t>SINTEC-DF/SEAC-DF 2019/2020</t>
  </si>
  <si>
    <t>SITTRATER-DF/SEAC-DF 2019/2019</t>
  </si>
  <si>
    <t>00059.000381/2018-99</t>
  </si>
  <si>
    <t>APÊNDICE DO TR</t>
  </si>
  <si>
    <t xml:space="preserve">CATEGORIA PROFISSIONAL: ELETRICISTA  </t>
  </si>
  <si>
    <t>CATEGORIA PROFISSIONAL:  ELETRICISTA PLANTONISTA DIURNO</t>
  </si>
  <si>
    <t>CATEGORIA PROFISSIONAL:  ELETRICISTA PLANTONISTA NOTURNO</t>
  </si>
  <si>
    <t>CATEGORIA PROFISSIONAL:  AUXILIAR DE MANUTENÇÃO</t>
  </si>
  <si>
    <t>CATEGORIA PROFISSIONAL:  ALMOXARIFE</t>
  </si>
  <si>
    <t>CATEGORIA PROFISSIONAL:  AUXILIAR ADMINISTRATIVO</t>
  </si>
  <si>
    <t>5143-10</t>
  </si>
  <si>
    <t>3132-05</t>
  </si>
  <si>
    <t>3132-10</t>
  </si>
  <si>
    <t>3141-10</t>
  </si>
  <si>
    <t>01/05/2020</t>
  </si>
  <si>
    <t>CATEGORIA PROFISSIONAL:  TÉCNICO EM COMANDO, CONTROLE E AUTOMAÇÃO</t>
  </si>
  <si>
    <t>CATEGORIA PROFISSIONAL:  TÉCNICO EM NOBREAK</t>
  </si>
  <si>
    <t>CATEGORIA PROFISSIONAL:  TÉCNICO EM GRUPO MOTOGERADOR</t>
  </si>
  <si>
    <t>7823-10</t>
  </si>
  <si>
    <t>4141-05</t>
  </si>
  <si>
    <t>Motorista de Veículo Leve</t>
  </si>
  <si>
    <t>CATEGORIA PROFISSIONAL:  TÉCNICO EM ELETRÔNICA</t>
  </si>
  <si>
    <t>CATEGORIA PROFISSIONAL:  DESENHISTA TÉCNICO 60h/mês</t>
  </si>
  <si>
    <t>Engenheiro</t>
  </si>
  <si>
    <t>Técnico em Eletrônica e Eletroeletrônica</t>
  </si>
  <si>
    <t>Técnico em Mecânica</t>
  </si>
  <si>
    <t>Técnico em eletrônica</t>
  </si>
  <si>
    <t>Desenhista técnico</t>
  </si>
  <si>
    <t>Par de meias</t>
  </si>
  <si>
    <t>Japona (agasalho para frio)</t>
  </si>
  <si>
    <r>
      <t xml:space="preserve">VALOR GLOBAL DA PROPOSTA (MÃO DE OBRA + MATERIAL) </t>
    </r>
    <r>
      <rPr>
        <b/>
        <u/>
        <sz val="18"/>
        <color indexed="10"/>
        <rFont val="Arial"/>
        <family val="2"/>
      </rPr>
      <t>2020</t>
    </r>
  </si>
  <si>
    <t>Desenhista técnico (60h/mês)</t>
  </si>
  <si>
    <t>Almoxarife               CBO 4141-05</t>
  </si>
  <si>
    <t>Adicional Noturno (Mínimo 22,5%)</t>
  </si>
  <si>
    <t>CAMISA eletricista retardante de chamas, classe II, conforme normas  ISO 11612, IEC 61482, NR 06 e NR 10.</t>
  </si>
  <si>
    <t>Calça eletricista Proteção contra fogo repentino e arco elétrico. Confeccionado com tecido retardante à chama, classe II , conforme normas (NFPA2112 e NFPA70E - NR10).</t>
  </si>
  <si>
    <t>Luva de borracha isolante para baixa tensão, resistente a ozônio, tensão de par ensaio 2,5 KV (par);</t>
  </si>
  <si>
    <t>LUVA COBERTURA P RASPA VQTA CZ 15CM TAM 09</t>
  </si>
  <si>
    <t>Cinturão de segurança tipo paraquedista 4 pontos, fivela em aço, ajustes no suspensório, cintura e pernas.</t>
  </si>
  <si>
    <t>Talabarte Y  Cintos com absorvedor de energia com ganchos mosquetão em aço 55mm</t>
  </si>
  <si>
    <t>KIT PROTETOR FACIAL V-GARD 190 ARC ELET CL2</t>
  </si>
  <si>
    <t xml:space="preserve">BDI SERVIÇOS EVENTUAIS </t>
  </si>
  <si>
    <t>ESTIMATIVA DESERVIÇOS EVENTUAIS COM BDI</t>
  </si>
  <si>
    <t>Eletricista noturno</t>
  </si>
  <si>
    <t>EPI</t>
  </si>
  <si>
    <t>Eletricista Plantonista noturno</t>
  </si>
  <si>
    <t>Auxiliar de manutenção, almoxarife e motorista</t>
  </si>
  <si>
    <t>Desenhista Técnico e Auxiliar administrativo</t>
  </si>
  <si>
    <t>Bota de Segurança com solado antiderrapante e sem biqueira de aço solado de poliuretano bidensidade antiderrapante. Certificado de Aprovação de EPI para eletricista.</t>
  </si>
  <si>
    <t>SUBTOTAL MATERIAIS+COMBUSTÍVEIS</t>
  </si>
  <si>
    <t>MATERIAIS e COMBUSTÍVEIS</t>
  </si>
  <si>
    <t>Desenhista técnico e Auxiliar administrativo</t>
  </si>
  <si>
    <t>Óleo Diesel</t>
  </si>
  <si>
    <t>Almoxarife </t>
  </si>
  <si>
    <t>Auxiliar de manutenção, Almoxarife e Motorista</t>
  </si>
  <si>
    <t>Desenhista técnico e Auxiliar administrativo.</t>
  </si>
  <si>
    <t>UNIFORMES</t>
  </si>
  <si>
    <t>Protetor Auricular tipo plug de Silicone, 3 estágios, lavavél e com cordão.</t>
  </si>
  <si>
    <t>EPI's</t>
  </si>
  <si>
    <t>COMBUSTÍVEL</t>
  </si>
  <si>
    <t>Veículo utilitário de passageiro tipo minivan, capacidade mínima de 7 passageiros (incluindo o condutor), máximo 2 anos de fabricação, motorização mínima 1.4 e que cumpra todos os itens obrigatórios por lei, conforme o código brasileiro de trânsito. (Fiat Dobló ou equivalente).</t>
  </si>
  <si>
    <t>• Escada Extensível
• 19 Degraus úteis (mínimo 6 metros extendido);
• Modelo extensível vazado, movimentado por um conjunto de corda, roldana e catracas;
• Material: Fibra de Vidro;
• Sapatas em borracha;
• Não condutora de eletricidade.
• Ref.: COGUMELO-EFV-19 ou equivalente.</t>
  </si>
  <si>
    <t>MATERIAIS</t>
  </si>
  <si>
    <t>QTD. Postos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</si>
</sst>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0%"/>
    <numFmt numFmtId="167" formatCode="#,##0.000"/>
    <numFmt numFmtId="168" formatCode="_(* #,##0_);_(* \(#,##0\);_(* &quot;-&quot;??_);_(@_)"/>
    <numFmt numFmtId="169" formatCode="#,##0_ ;\-#,##0\ "/>
    <numFmt numFmtId="171" formatCode="_(* #,##0.000_);_(* \(#,##0.000\);_(* &quot;-&quot;??_);_(@_)"/>
    <numFmt numFmtId="172" formatCode="#,##0.0000"/>
    <numFmt numFmtId="173" formatCode="0.000"/>
  </numFmts>
  <fonts count="10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trike/>
      <sz val="10"/>
      <color indexed="8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0"/>
      <color indexed="8"/>
      <name val="Arial Narrow"/>
      <family val="2"/>
    </font>
    <font>
      <sz val="9"/>
      <color indexed="8"/>
      <name val="Arial Narrow"/>
      <family val="2"/>
    </font>
    <font>
      <sz val="10"/>
      <color indexed="8"/>
      <name val="Times New Roman"/>
      <family val="1"/>
    </font>
    <font>
      <b/>
      <u/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color indexed="10"/>
      <name val="Arial Narrow"/>
      <family val="2"/>
    </font>
    <font>
      <sz val="9.5"/>
      <color indexed="10"/>
      <name val="Arial Narrow"/>
      <family val="2"/>
    </font>
    <font>
      <sz val="9.5"/>
      <color indexed="8"/>
      <name val="Arial Narrow"/>
      <family val="2"/>
    </font>
    <font>
      <sz val="9"/>
      <color indexed="10"/>
      <name val="Arial Narrow"/>
      <family val="2"/>
    </font>
    <font>
      <b/>
      <strike/>
      <sz val="10"/>
      <color indexed="8"/>
      <name val="Arial Narrow"/>
      <family val="2"/>
    </font>
    <font>
      <sz val="9"/>
      <name val="Arial Narrow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 Narrow"/>
      <family val="2"/>
    </font>
    <font>
      <sz val="9"/>
      <color indexed="81"/>
      <name val="Segoe UI"/>
      <family val="2"/>
    </font>
    <font>
      <sz val="8"/>
      <color indexed="10"/>
      <name val="Arial Narrow"/>
      <family val="2"/>
    </font>
    <font>
      <b/>
      <sz val="9"/>
      <color indexed="81"/>
      <name val="Segoe UI"/>
      <family val="2"/>
    </font>
    <font>
      <b/>
      <u/>
      <sz val="10"/>
      <name val="Verdana"/>
      <family val="2"/>
    </font>
    <font>
      <sz val="10"/>
      <color indexed="8"/>
      <name val="Arial"/>
      <family val="2"/>
    </font>
    <font>
      <b/>
      <sz val="8"/>
      <name val="Arial Narrow"/>
      <family val="2"/>
    </font>
    <font>
      <b/>
      <u/>
      <sz val="9"/>
      <color indexed="81"/>
      <name val="Segoe UI"/>
      <family val="2"/>
    </font>
    <font>
      <sz val="12"/>
      <name val="Arial"/>
      <family val="2"/>
    </font>
    <font>
      <b/>
      <u/>
      <sz val="18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b/>
      <sz val="13"/>
      <color indexed="54"/>
      <name val="Calibri"/>
      <family val="2"/>
    </font>
    <font>
      <sz val="8"/>
      <name val="Calibri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sz val="10"/>
      <color rgb="FF00B050"/>
      <name val="Arial Narrow"/>
      <family val="2"/>
    </font>
    <font>
      <sz val="10"/>
      <color theme="1"/>
      <name val="Times New Roman"/>
      <family val="1"/>
    </font>
    <font>
      <sz val="9"/>
      <color rgb="FF00B050"/>
      <name val="Arial Narrow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color rgb="FFFF0000"/>
      <name val="Arial Narrow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 Narrow"/>
      <family val="2"/>
    </font>
    <font>
      <b/>
      <u/>
      <sz val="10"/>
      <color rgb="FFFF0000"/>
      <name val="Verdana"/>
      <family val="2"/>
    </font>
    <font>
      <b/>
      <sz val="9"/>
      <color rgb="FFFF0000"/>
      <name val="Arial Narrow"/>
      <family val="2"/>
    </font>
    <font>
      <sz val="8"/>
      <color theme="1"/>
      <name val="Bookman Old Style"/>
      <family val="1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9"/>
      <color theme="1"/>
      <name val="Arial Narrow"/>
      <family val="2"/>
    </font>
    <font>
      <sz val="10"/>
      <color theme="1"/>
      <name val="Arial Narrow"/>
      <family val="2"/>
    </font>
    <font>
      <sz val="9.5"/>
      <color rgb="FFFF0000"/>
      <name val="Arial Narrow"/>
      <family val="2"/>
    </font>
    <font>
      <sz val="9.5"/>
      <color rgb="FF00B050"/>
      <name val="Arial Narrow"/>
      <family val="2"/>
    </font>
    <font>
      <sz val="10"/>
      <color theme="1"/>
      <name val="Calibri"/>
      <family val="2"/>
      <scheme val="minor"/>
    </font>
    <font>
      <sz val="12"/>
      <color rgb="FFFF0000"/>
      <name val="Arial Narrow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Arial Narrow"/>
      <family val="2"/>
    </font>
    <font>
      <strike/>
      <sz val="10"/>
      <name val="Arial Narrow"/>
      <family val="2"/>
    </font>
    <font>
      <b/>
      <sz val="9"/>
      <name val="Arial Narrow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 Narrow"/>
      <family val="2"/>
    </font>
    <font>
      <sz val="8"/>
      <name val="Calibri"/>
      <family val="2"/>
      <scheme val="minor"/>
    </font>
    <font>
      <sz val="12"/>
      <name val="Arial Narrow"/>
      <family val="2"/>
    </font>
    <font>
      <sz val="12"/>
      <name val="Calibri"/>
      <family val="2"/>
      <scheme val="minor"/>
    </font>
    <font>
      <strike/>
      <sz val="11"/>
      <color rgb="FFFF0000"/>
      <name val="Arial"/>
      <family val="2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24"/>
      <name val="Arial"/>
      <family val="2"/>
    </font>
    <font>
      <b/>
      <u/>
      <sz val="24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b/>
      <u/>
      <sz val="24"/>
      <color theme="1"/>
      <name val="Arial"/>
      <family val="2"/>
    </font>
    <font>
      <b/>
      <sz val="11"/>
      <color rgb="FF000000"/>
      <name val="Arial"/>
      <family val="2"/>
    </font>
    <font>
      <b/>
      <u/>
      <sz val="24"/>
      <color theme="1"/>
      <name val="Calibri"/>
      <family val="2"/>
      <scheme val="minor"/>
    </font>
    <font>
      <sz val="11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3D69B"/>
        <bgColor rgb="FFD7E4BD"/>
      </patternFill>
    </fill>
    <fill>
      <patternFill patternType="solid">
        <fgColor rgb="FFD7E4BD"/>
        <bgColor rgb="FFD9D9D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7">
    <xf numFmtId="0" fontId="0" fillId="0" borderId="0"/>
    <xf numFmtId="0" fontId="45" fillId="0" borderId="1" applyNumberFormat="0" applyFill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8" fillId="0" borderId="0"/>
    <xf numFmtId="0" fontId="5" fillId="0" borderId="0"/>
    <xf numFmtId="0" fontId="48" fillId="0" borderId="0"/>
    <xf numFmtId="0" fontId="5" fillId="0" borderId="0"/>
    <xf numFmtId="0" fontId="48" fillId="0" borderId="0"/>
    <xf numFmtId="0" fontId="5" fillId="0" borderId="0"/>
    <xf numFmtId="0" fontId="2" fillId="0" borderId="0"/>
    <xf numFmtId="0" fontId="48" fillId="0" borderId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" applyNumberFormat="0" applyFill="0" applyAlignment="0" applyProtection="0"/>
    <xf numFmtId="165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48" fillId="0" borderId="0" applyFont="0" applyFill="0" applyBorder="0" applyAlignment="0" applyProtection="0"/>
  </cellStyleXfs>
  <cellXfs count="927">
    <xf numFmtId="0" fontId="0" fillId="0" borderId="0" xfId="0"/>
    <xf numFmtId="49" fontId="9" fillId="2" borderId="3" xfId="0" applyNumberFormat="1" applyFont="1" applyFill="1" applyBorder="1" applyAlignment="1">
      <alignment horizontal="center"/>
    </xf>
    <xf numFmtId="4" fontId="9" fillId="2" borderId="3" xfId="0" applyNumberFormat="1" applyFont="1" applyFill="1" applyBorder="1" applyAlignment="1">
      <alignment horizontal="center"/>
    </xf>
    <xf numFmtId="10" fontId="9" fillId="2" borderId="3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/>
    </xf>
    <xf numFmtId="0" fontId="6" fillId="2" borderId="0" xfId="0" applyFont="1" applyFill="1"/>
    <xf numFmtId="0" fontId="6" fillId="2" borderId="3" xfId="0" applyFont="1" applyFill="1" applyBorder="1"/>
    <xf numFmtId="0" fontId="6" fillId="2" borderId="3" xfId="0" applyFont="1" applyFill="1" applyBorder="1" applyAlignment="1">
      <alignment horizontal="center"/>
    </xf>
    <xf numFmtId="4" fontId="6" fillId="2" borderId="0" xfId="0" applyNumberFormat="1" applyFont="1" applyFill="1" applyAlignment="1">
      <alignment horizontal="center"/>
    </xf>
    <xf numFmtId="0" fontId="6" fillId="2" borderId="0" xfId="0" applyFont="1" applyFill="1" applyBorder="1"/>
    <xf numFmtId="0" fontId="4" fillId="2" borderId="3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15" fontId="6" fillId="2" borderId="0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0" fontId="4" fillId="2" borderId="3" xfId="0" applyFont="1" applyFill="1" applyBorder="1"/>
    <xf numFmtId="9" fontId="6" fillId="2" borderId="3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/>
    </xf>
    <xf numFmtId="2" fontId="8" fillId="2" borderId="5" xfId="0" applyNumberFormat="1" applyFont="1" applyFill="1" applyBorder="1" applyAlignment="1">
      <alignment horizontal="right"/>
    </xf>
    <xf numFmtId="0" fontId="6" fillId="2" borderId="6" xfId="0" applyFont="1" applyFill="1" applyBorder="1"/>
    <xf numFmtId="4" fontId="4" fillId="2" borderId="4" xfId="0" applyNumberFormat="1" applyFont="1" applyFill="1" applyBorder="1" applyAlignment="1">
      <alignment horizontal="center"/>
    </xf>
    <xf numFmtId="10" fontId="4" fillId="2" borderId="3" xfId="0" applyNumberFormat="1" applyFont="1" applyFill="1" applyBorder="1" applyAlignment="1">
      <alignment horizontal="center"/>
    </xf>
    <xf numFmtId="10" fontId="4" fillId="2" borderId="0" xfId="0" applyNumberFormat="1" applyFont="1" applyFill="1" applyBorder="1" applyAlignment="1">
      <alignment horizontal="center"/>
    </xf>
    <xf numFmtId="4" fontId="4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0" fontId="6" fillId="2" borderId="0" xfId="0" applyNumberFormat="1" applyFont="1" applyFill="1"/>
    <xf numFmtId="0" fontId="6" fillId="2" borderId="3" xfId="0" applyFont="1" applyFill="1" applyBorder="1" applyAlignment="1">
      <alignment horizontal="center" vertical="center"/>
    </xf>
    <xf numFmtId="10" fontId="6" fillId="2" borderId="3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/>
    <xf numFmtId="4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4" fontId="8" fillId="2" borderId="0" xfId="0" applyNumberFormat="1" applyFont="1" applyFill="1"/>
    <xf numFmtId="4" fontId="52" fillId="2" borderId="0" xfId="0" applyNumberFormat="1" applyFont="1" applyFill="1"/>
    <xf numFmtId="164" fontId="9" fillId="2" borderId="5" xfId="5" applyFont="1" applyFill="1" applyBorder="1" applyAlignment="1">
      <alignment horizontal="right"/>
    </xf>
    <xf numFmtId="0" fontId="52" fillId="2" borderId="0" xfId="0" applyFont="1" applyFill="1"/>
    <xf numFmtId="10" fontId="4" fillId="2" borderId="3" xfId="0" applyNumberFormat="1" applyFont="1" applyFill="1" applyBorder="1" applyAlignment="1">
      <alignment horizontal="center" vertical="center"/>
    </xf>
    <xf numFmtId="10" fontId="10" fillId="2" borderId="3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wrapText="1"/>
    </xf>
    <xf numFmtId="0" fontId="13" fillId="2" borderId="7" xfId="0" applyFont="1" applyFill="1" applyBorder="1" applyAlignment="1"/>
    <xf numFmtId="0" fontId="4" fillId="2" borderId="0" xfId="0" applyFont="1" applyFill="1" applyAlignment="1">
      <alignment horizontal="center"/>
    </xf>
    <xf numFmtId="10" fontId="15" fillId="2" borderId="8" xfId="0" applyNumberFormat="1" applyFont="1" applyFill="1" applyBorder="1" applyAlignment="1">
      <alignment horizontal="center" vertical="center"/>
    </xf>
    <xf numFmtId="10" fontId="17" fillId="3" borderId="9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0" xfId="0" applyFont="1" applyFill="1"/>
    <xf numFmtId="10" fontId="10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4" fontId="53" fillId="4" borderId="3" xfId="0" applyNumberFormat="1" applyFont="1" applyFill="1" applyBorder="1" applyAlignment="1">
      <alignment horizontal="center" vertical="center"/>
    </xf>
    <xf numFmtId="10" fontId="52" fillId="2" borderId="3" xfId="0" applyNumberFormat="1" applyFont="1" applyFill="1" applyBorder="1" applyAlignment="1">
      <alignment horizontal="center"/>
    </xf>
    <xf numFmtId="10" fontId="52" fillId="2" borderId="3" xfId="0" applyNumberFormat="1" applyFont="1" applyFill="1" applyBorder="1" applyAlignment="1">
      <alignment horizontal="center" vertical="center"/>
    </xf>
    <xf numFmtId="4" fontId="52" fillId="2" borderId="3" xfId="0" applyNumberFormat="1" applyFont="1" applyFill="1" applyBorder="1" applyAlignment="1">
      <alignment horizontal="center"/>
    </xf>
    <xf numFmtId="4" fontId="52" fillId="2" borderId="4" xfId="0" applyNumberFormat="1" applyFont="1" applyFill="1" applyBorder="1" applyAlignment="1">
      <alignment horizontal="center"/>
    </xf>
    <xf numFmtId="4" fontId="9" fillId="2" borderId="4" xfId="0" applyNumberFormat="1" applyFont="1" applyFill="1" applyBorder="1" applyAlignment="1">
      <alignment horizontal="center"/>
    </xf>
    <xf numFmtId="10" fontId="54" fillId="2" borderId="3" xfId="0" applyNumberFormat="1" applyFont="1" applyFill="1" applyBorder="1" applyAlignment="1">
      <alignment horizontal="center" vertical="center"/>
    </xf>
    <xf numFmtId="0" fontId="55" fillId="2" borderId="10" xfId="0" applyFont="1" applyFill="1" applyBorder="1" applyAlignment="1">
      <alignment horizontal="center" vertical="center" wrapText="1"/>
    </xf>
    <xf numFmtId="2" fontId="55" fillId="2" borderId="11" xfId="0" applyNumberFormat="1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/>
    </xf>
    <xf numFmtId="10" fontId="56" fillId="2" borderId="3" xfId="0" applyNumberFormat="1" applyFont="1" applyFill="1" applyBorder="1" applyAlignment="1">
      <alignment horizontal="center" vertical="center"/>
    </xf>
    <xf numFmtId="10" fontId="52" fillId="5" borderId="3" xfId="0" applyNumberFormat="1" applyFont="1" applyFill="1" applyBorder="1" applyAlignment="1">
      <alignment horizontal="center" vertical="center"/>
    </xf>
    <xf numFmtId="4" fontId="6" fillId="2" borderId="0" xfId="0" applyNumberFormat="1" applyFont="1" applyFill="1"/>
    <xf numFmtId="0" fontId="4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 vertical="center"/>
    </xf>
    <xf numFmtId="165" fontId="6" fillId="2" borderId="0" xfId="69" applyFont="1" applyFill="1"/>
    <xf numFmtId="0" fontId="6" fillId="2" borderId="0" xfId="0" applyFont="1" applyFill="1" applyAlignment="1"/>
    <xf numFmtId="0" fontId="17" fillId="3" borderId="13" xfId="0" applyFont="1" applyFill="1" applyBorder="1" applyAlignment="1">
      <alignment vertical="center"/>
    </xf>
    <xf numFmtId="0" fontId="17" fillId="3" borderId="14" xfId="0" applyFont="1" applyFill="1" applyBorder="1" applyAlignment="1">
      <alignment vertical="center"/>
    </xf>
    <xf numFmtId="0" fontId="17" fillId="3" borderId="15" xfId="0" applyFont="1" applyFill="1" applyBorder="1" applyAlignment="1">
      <alignment vertical="center"/>
    </xf>
    <xf numFmtId="0" fontId="17" fillId="3" borderId="16" xfId="0" applyFont="1" applyFill="1" applyBorder="1" applyAlignment="1">
      <alignment vertical="center"/>
    </xf>
    <xf numFmtId="0" fontId="17" fillId="3" borderId="17" xfId="0" applyFont="1" applyFill="1" applyBorder="1" applyAlignment="1">
      <alignment vertical="center"/>
    </xf>
    <xf numFmtId="0" fontId="19" fillId="2" borderId="0" xfId="0" applyFont="1" applyFill="1" applyBorder="1" applyAlignment="1">
      <alignment wrapText="1"/>
    </xf>
    <xf numFmtId="2" fontId="6" fillId="2" borderId="0" xfId="0" applyNumberFormat="1" applyFont="1" applyFill="1"/>
    <xf numFmtId="4" fontId="52" fillId="2" borderId="0" xfId="0" applyNumberFormat="1" applyFont="1" applyFill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2" fontId="6" fillId="2" borderId="0" xfId="0" applyNumberFormat="1" applyFont="1" applyFill="1" applyAlignment="1">
      <alignment horizontal="center"/>
    </xf>
    <xf numFmtId="2" fontId="53" fillId="2" borderId="0" xfId="0" applyNumberFormat="1" applyFont="1" applyFill="1" applyAlignment="1">
      <alignment horizontal="center"/>
    </xf>
    <xf numFmtId="0" fontId="30" fillId="6" borderId="3" xfId="30" applyFont="1" applyFill="1" applyBorder="1" applyAlignment="1">
      <alignment horizontal="center" vertical="center" wrapText="1"/>
    </xf>
    <xf numFmtId="0" fontId="5" fillId="0" borderId="0" xfId="30" applyFont="1" applyFill="1" applyAlignment="1">
      <alignment vertical="center"/>
    </xf>
    <xf numFmtId="0" fontId="30" fillId="6" borderId="18" xfId="30" applyFont="1" applyFill="1" applyBorder="1" applyAlignment="1">
      <alignment horizontal="center" vertical="center" wrapText="1"/>
    </xf>
    <xf numFmtId="0" fontId="30" fillId="6" borderId="19" xfId="30" applyFont="1" applyFill="1" applyBorder="1" applyAlignment="1">
      <alignment horizontal="center" vertical="center" wrapText="1"/>
    </xf>
    <xf numFmtId="164" fontId="5" fillId="0" borderId="22" xfId="6" applyFont="1" applyFill="1" applyBorder="1" applyAlignment="1">
      <alignment vertical="center"/>
    </xf>
    <xf numFmtId="0" fontId="58" fillId="0" borderId="0" xfId="0" applyFont="1"/>
    <xf numFmtId="0" fontId="9" fillId="2" borderId="0" xfId="0" applyFont="1" applyFill="1" applyBorder="1" applyAlignment="1">
      <alignment horizontal="left" vertical="center" wrapText="1"/>
    </xf>
    <xf numFmtId="4" fontId="9" fillId="2" borderId="0" xfId="0" applyNumberFormat="1" applyFont="1" applyFill="1" applyBorder="1" applyAlignment="1">
      <alignment horizontal="center" vertical="center"/>
    </xf>
    <xf numFmtId="0" fontId="59" fillId="2" borderId="0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37" fillId="2" borderId="0" xfId="0" applyFont="1" applyFill="1"/>
    <xf numFmtId="0" fontId="57" fillId="2" borderId="0" xfId="0" applyFont="1" applyFill="1"/>
    <xf numFmtId="0" fontId="37" fillId="2" borderId="0" xfId="0" applyFont="1" applyFill="1" applyBorder="1"/>
    <xf numFmtId="0" fontId="37" fillId="2" borderId="0" xfId="0" applyFont="1" applyFill="1" applyBorder="1" applyAlignment="1">
      <alignment horizontal="center" vertical="center" wrapText="1"/>
    </xf>
    <xf numFmtId="166" fontId="37" fillId="2" borderId="0" xfId="0" applyNumberFormat="1" applyFont="1" applyFill="1" applyAlignment="1">
      <alignment horizontal="center" vertical="center" wrapText="1"/>
    </xf>
    <xf numFmtId="0" fontId="37" fillId="2" borderId="0" xfId="0" applyFont="1" applyFill="1" applyAlignment="1">
      <alignment horizontal="center" vertical="center" wrapText="1"/>
    </xf>
    <xf numFmtId="0" fontId="52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left" vertical="center"/>
    </xf>
    <xf numFmtId="0" fontId="37" fillId="2" borderId="0" xfId="0" applyFont="1" applyFill="1" applyAlignment="1">
      <alignment wrapText="1"/>
    </xf>
    <xf numFmtId="0" fontId="37" fillId="2" borderId="0" xfId="0" applyFont="1" applyFill="1" applyBorder="1" applyAlignment="1">
      <alignment wrapText="1"/>
    </xf>
    <xf numFmtId="0" fontId="10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4" fontId="6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left" vertical="center"/>
    </xf>
    <xf numFmtId="9" fontId="9" fillId="2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10" fontId="9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4" fontId="9" fillId="2" borderId="0" xfId="0" applyNumberFormat="1" applyFont="1" applyFill="1" applyAlignment="1">
      <alignment horizontal="center" vertical="center"/>
    </xf>
    <xf numFmtId="167" fontId="9" fillId="2" borderId="0" xfId="0" applyNumberFormat="1" applyFont="1" applyFill="1" applyAlignment="1">
      <alignment horizontal="center" vertical="center"/>
    </xf>
    <xf numFmtId="0" fontId="9" fillId="2" borderId="3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52" fillId="2" borderId="0" xfId="0" applyFont="1" applyFill="1" applyBorder="1" applyAlignment="1">
      <alignment horizontal="center" vertical="center"/>
    </xf>
    <xf numFmtId="4" fontId="52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>
      <alignment horizontal="center" vertical="center"/>
    </xf>
    <xf numFmtId="10" fontId="6" fillId="2" borderId="0" xfId="0" applyNumberFormat="1" applyFont="1" applyFill="1" applyAlignment="1">
      <alignment vertical="center"/>
    </xf>
    <xf numFmtId="10" fontId="6" fillId="2" borderId="0" xfId="0" applyNumberFormat="1" applyFont="1" applyFill="1" applyAlignment="1">
      <alignment horizontal="center" vertical="center"/>
    </xf>
    <xf numFmtId="0" fontId="64" fillId="2" borderId="0" xfId="0" applyFont="1" applyFill="1" applyBorder="1" applyAlignment="1">
      <alignment vertical="center"/>
    </xf>
    <xf numFmtId="0" fontId="52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59" fillId="2" borderId="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60" fillId="0" borderId="0" xfId="0" applyFont="1" applyBorder="1" applyAlignment="1">
      <alignment vertical="center"/>
    </xf>
    <xf numFmtId="164" fontId="5" fillId="0" borderId="3" xfId="6" applyNumberFormat="1" applyFont="1" applyFill="1" applyBorder="1" applyAlignment="1">
      <alignment vertical="center"/>
    </xf>
    <xf numFmtId="0" fontId="5" fillId="0" borderId="0" xfId="30" applyFont="1" applyFill="1" applyAlignment="1">
      <alignment vertical="center" wrapText="1"/>
    </xf>
    <xf numFmtId="0" fontId="60" fillId="0" borderId="0" xfId="0" applyFont="1" applyBorder="1" applyAlignment="1">
      <alignment vertical="center" wrapText="1"/>
    </xf>
    <xf numFmtId="9" fontId="37" fillId="2" borderId="0" xfId="0" applyNumberFormat="1" applyFont="1" applyFill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51" fillId="6" borderId="3" xfId="0" applyFont="1" applyFill="1" applyBorder="1" applyAlignment="1">
      <alignment horizontal="center" vertical="center" wrapText="1"/>
    </xf>
    <xf numFmtId="0" fontId="66" fillId="6" borderId="3" xfId="0" applyFont="1" applyFill="1" applyBorder="1" applyAlignment="1">
      <alignment horizontal="center" vertical="center" wrapText="1"/>
    </xf>
    <xf numFmtId="4" fontId="48" fillId="0" borderId="3" xfId="12" applyNumberFormat="1" applyFont="1" applyFill="1" applyBorder="1" applyAlignment="1">
      <alignment horizontal="center" vertical="center"/>
    </xf>
    <xf numFmtId="0" fontId="67" fillId="0" borderId="3" xfId="0" applyFont="1" applyBorder="1" applyAlignment="1">
      <alignment horizontal="center" vertical="center" wrapText="1"/>
    </xf>
    <xf numFmtId="0" fontId="68" fillId="0" borderId="3" xfId="0" applyFont="1" applyFill="1" applyBorder="1" applyAlignment="1">
      <alignment horizontal="center" vertical="center" wrapText="1"/>
    </xf>
    <xf numFmtId="0" fontId="68" fillId="0" borderId="3" xfId="0" applyFont="1" applyFill="1" applyBorder="1" applyAlignment="1">
      <alignment vertical="center" wrapText="1"/>
    </xf>
    <xf numFmtId="2" fontId="30" fillId="6" borderId="3" xfId="3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4" fontId="70" fillId="0" borderId="23" xfId="0" applyNumberFormat="1" applyFont="1" applyBorder="1" applyAlignment="1">
      <alignment wrapText="1"/>
    </xf>
    <xf numFmtId="2" fontId="70" fillId="0" borderId="23" xfId="0" applyNumberFormat="1" applyFont="1" applyBorder="1" applyAlignment="1">
      <alignment wrapText="1"/>
    </xf>
    <xf numFmtId="4" fontId="70" fillId="0" borderId="24" xfId="0" applyNumberFormat="1" applyFont="1" applyBorder="1" applyAlignment="1">
      <alignment wrapText="1"/>
    </xf>
    <xf numFmtId="2" fontId="0" fillId="0" borderId="0" xfId="0" applyNumberFormat="1" applyAlignment="1">
      <alignment wrapText="1"/>
    </xf>
    <xf numFmtId="0" fontId="71" fillId="13" borderId="33" xfId="0" applyFont="1" applyFill="1" applyBorder="1" applyAlignment="1">
      <alignment horizontal="center" vertical="center" wrapText="1"/>
    </xf>
    <xf numFmtId="0" fontId="71" fillId="6" borderId="33" xfId="0" applyFont="1" applyFill="1" applyBorder="1" applyAlignment="1">
      <alignment horizontal="center" vertical="center" wrapText="1"/>
    </xf>
    <xf numFmtId="0" fontId="51" fillId="6" borderId="33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0" fillId="0" borderId="0" xfId="0" applyFont="1"/>
    <xf numFmtId="0" fontId="66" fillId="6" borderId="3" xfId="0" applyFont="1" applyFill="1" applyBorder="1" applyAlignment="1">
      <alignment horizontal="center" vertical="center" textRotation="90" wrapText="1"/>
    </xf>
    <xf numFmtId="4" fontId="48" fillId="0" borderId="3" xfId="12" applyNumberFormat="1" applyFont="1" applyFill="1" applyBorder="1" applyAlignment="1">
      <alignment vertical="center"/>
    </xf>
    <xf numFmtId="0" fontId="58" fillId="0" borderId="3" xfId="0" applyFont="1" applyBorder="1"/>
    <xf numFmtId="0" fontId="61" fillId="15" borderId="3" xfId="0" applyFont="1" applyFill="1" applyBorder="1" applyAlignment="1">
      <alignment horizontal="center" vertical="center" wrapText="1"/>
    </xf>
    <xf numFmtId="4" fontId="70" fillId="0" borderId="33" xfId="0" applyNumberFormat="1" applyFont="1" applyBorder="1" applyAlignment="1">
      <alignment wrapText="1"/>
    </xf>
    <xf numFmtId="2" fontId="70" fillId="0" borderId="33" xfId="0" applyNumberFormat="1" applyFont="1" applyBorder="1" applyAlignment="1">
      <alignment wrapText="1"/>
    </xf>
    <xf numFmtId="4" fontId="70" fillId="0" borderId="39" xfId="0" applyNumberFormat="1" applyFont="1" applyBorder="1" applyAlignment="1">
      <alignment wrapText="1"/>
    </xf>
    <xf numFmtId="164" fontId="30" fillId="0" borderId="20" xfId="6" applyFont="1" applyFill="1" applyBorder="1" applyAlignment="1">
      <alignment horizontal="center" vertical="center" wrapText="1"/>
    </xf>
    <xf numFmtId="164" fontId="30" fillId="0" borderId="26" xfId="6" applyFont="1" applyFill="1" applyBorder="1" applyAlignment="1">
      <alignment horizontal="center" vertical="center" wrapText="1"/>
    </xf>
    <xf numFmtId="164" fontId="30" fillId="0" borderId="0" xfId="6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0" fillId="0" borderId="3" xfId="0" applyNumberFormat="1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27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Fill="1"/>
    <xf numFmtId="10" fontId="9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10" fontId="10" fillId="0" borderId="3" xfId="0" applyNumberFormat="1" applyFont="1" applyFill="1" applyBorder="1" applyAlignment="1">
      <alignment horizontal="center" vertical="center"/>
    </xf>
    <xf numFmtId="10" fontId="10" fillId="0" borderId="3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vertical="center"/>
    </xf>
    <xf numFmtId="0" fontId="6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left" vertical="center"/>
    </xf>
    <xf numFmtId="0" fontId="6" fillId="0" borderId="29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52" fillId="0" borderId="27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left" vertical="center"/>
    </xf>
    <xf numFmtId="0" fontId="6" fillId="0" borderId="3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4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9" fontId="9" fillId="0" borderId="3" xfId="0" applyNumberFormat="1" applyFont="1" applyFill="1" applyBorder="1" applyAlignment="1">
      <alignment horizontal="center" vertical="center"/>
    </xf>
    <xf numFmtId="4" fontId="5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0" fontId="9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9" fillId="0" borderId="3" xfId="69" applyNumberFormat="1" applyFont="1" applyFill="1" applyBorder="1" applyAlignment="1">
      <alignment horizontal="center" vertical="center"/>
    </xf>
    <xf numFmtId="164" fontId="9" fillId="0" borderId="3" xfId="5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168" fontId="9" fillId="0" borderId="5" xfId="69" applyNumberFormat="1" applyFont="1" applyFill="1" applyBorder="1" applyAlignment="1">
      <alignment horizontal="right" vertical="center"/>
    </xf>
    <xf numFmtId="164" fontId="9" fillId="0" borderId="27" xfId="5" applyFont="1" applyFill="1" applyBorder="1" applyAlignment="1">
      <alignment horizontal="right" vertical="center"/>
    </xf>
    <xf numFmtId="0" fontId="0" fillId="0" borderId="0" xfId="0" applyFill="1"/>
    <xf numFmtId="0" fontId="52" fillId="0" borderId="0" xfId="0" applyFont="1" applyFill="1"/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53" fillId="0" borderId="0" xfId="0" applyNumberFormat="1" applyFont="1" applyFill="1" applyAlignment="1">
      <alignment horizontal="center"/>
    </xf>
    <xf numFmtId="4" fontId="52" fillId="0" borderId="0" xfId="0" applyNumberFormat="1" applyFont="1" applyFill="1"/>
    <xf numFmtId="4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0" xfId="0" applyNumberFormat="1" applyFont="1" applyFill="1" applyAlignment="1">
      <alignment horizontal="center" vertical="center"/>
    </xf>
    <xf numFmtId="167" fontId="9" fillId="0" borderId="0" xfId="0" applyNumberFormat="1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right" vertical="center"/>
    </xf>
    <xf numFmtId="4" fontId="6" fillId="0" borderId="0" xfId="0" applyNumberFormat="1" applyFont="1" applyFill="1"/>
    <xf numFmtId="0" fontId="52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27" xfId="0" applyFont="1" applyFill="1" applyBorder="1" applyAlignment="1">
      <alignment vertical="center"/>
    </xf>
    <xf numFmtId="0" fontId="9" fillId="0" borderId="30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left" vertical="center"/>
    </xf>
    <xf numFmtId="0" fontId="10" fillId="0" borderId="3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86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86" fillId="0" borderId="0" xfId="0" applyFont="1" applyFill="1" applyBorder="1" applyAlignment="1">
      <alignment vertical="center"/>
    </xf>
    <xf numFmtId="0" fontId="8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89" fillId="0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6" fillId="0" borderId="0" xfId="0" applyFont="1" applyFill="1" applyAlignment="1">
      <alignment wrapText="1"/>
    </xf>
    <xf numFmtId="44" fontId="65" fillId="0" borderId="3" xfId="9" applyFont="1" applyFill="1" applyBorder="1"/>
    <xf numFmtId="4" fontId="9" fillId="0" borderId="3" xfId="0" quotePrefix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4" fontId="9" fillId="0" borderId="0" xfId="0" applyNumberFormat="1" applyFont="1" applyFill="1"/>
    <xf numFmtId="0" fontId="9" fillId="0" borderId="0" xfId="0" applyFont="1" applyFill="1" applyAlignment="1">
      <alignment horizontal="right"/>
    </xf>
    <xf numFmtId="0" fontId="36" fillId="2" borderId="0" xfId="0" applyFont="1" applyFill="1" applyAlignment="1">
      <alignment vertical="center"/>
    </xf>
    <xf numFmtId="0" fontId="9" fillId="2" borderId="0" xfId="0" applyFont="1" applyFill="1"/>
    <xf numFmtId="0" fontId="86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2" fontId="9" fillId="2" borderId="0" xfId="0" applyNumberFormat="1" applyFont="1" applyFill="1" applyAlignment="1">
      <alignment horizontal="center"/>
    </xf>
    <xf numFmtId="2" fontId="9" fillId="2" borderId="3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Alignment="1">
      <alignment horizontal="center"/>
    </xf>
    <xf numFmtId="0" fontId="86" fillId="2" borderId="0" xfId="0" applyFont="1" applyFill="1" applyBorder="1" applyAlignment="1">
      <alignment vertical="center"/>
    </xf>
    <xf numFmtId="4" fontId="9" fillId="2" borderId="0" xfId="0" applyNumberFormat="1" applyFont="1" applyFill="1"/>
    <xf numFmtId="0" fontId="89" fillId="2" borderId="0" xfId="0" applyFont="1" applyFill="1" applyBorder="1" applyAlignment="1">
      <alignment horizontal="left" vertical="center"/>
    </xf>
    <xf numFmtId="0" fontId="89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52" fillId="2" borderId="0" xfId="0" applyFont="1" applyFill="1" applyBorder="1"/>
    <xf numFmtId="0" fontId="40" fillId="2" borderId="3" xfId="0" applyFont="1" applyFill="1" applyBorder="1" applyAlignment="1">
      <alignment wrapText="1"/>
    </xf>
    <xf numFmtId="0" fontId="40" fillId="2" borderId="3" xfId="0" applyFont="1" applyFill="1" applyBorder="1" applyAlignment="1">
      <alignment horizontal="center" vertical="center" wrapText="1"/>
    </xf>
    <xf numFmtId="0" fontId="40" fillId="2" borderId="3" xfId="0" applyFont="1" applyFill="1" applyBorder="1" applyAlignment="1">
      <alignment horizontal="center" wrapText="1"/>
    </xf>
    <xf numFmtId="4" fontId="0" fillId="2" borderId="3" xfId="0" applyNumberFormat="1" applyFill="1" applyBorder="1" applyAlignment="1">
      <alignment wrapText="1"/>
    </xf>
    <xf numFmtId="2" fontId="0" fillId="2" borderId="3" xfId="0" applyNumberFormat="1" applyFill="1" applyBorder="1" applyAlignment="1">
      <alignment wrapText="1"/>
    </xf>
    <xf numFmtId="0" fontId="43" fillId="2" borderId="3" xfId="0" applyFont="1" applyFill="1" applyBorder="1" applyAlignment="1">
      <alignment horizontal="center" vertical="center" wrapText="1"/>
    </xf>
    <xf numFmtId="0" fontId="61" fillId="2" borderId="3" xfId="0" applyFont="1" applyFill="1" applyBorder="1" applyAlignment="1">
      <alignment horizontal="center" vertical="center" wrapText="1"/>
    </xf>
    <xf numFmtId="0" fontId="61" fillId="6" borderId="3" xfId="0" applyFont="1" applyFill="1" applyBorder="1" applyAlignment="1">
      <alignment horizontal="center" vertical="center" wrapText="1"/>
    </xf>
    <xf numFmtId="171" fontId="48" fillId="0" borderId="3" xfId="75" applyNumberFormat="1" applyFont="1" applyFill="1" applyBorder="1" applyAlignment="1">
      <alignment horizontal="center" vertical="center"/>
    </xf>
    <xf numFmtId="172" fontId="48" fillId="0" borderId="3" xfId="12" applyNumberFormat="1" applyFont="1" applyFill="1" applyBorder="1" applyAlignment="1">
      <alignment horizontal="center" vertical="center"/>
    </xf>
    <xf numFmtId="167" fontId="48" fillId="0" borderId="3" xfId="12" applyNumberFormat="1" applyFont="1" applyFill="1" applyBorder="1" applyAlignment="1">
      <alignment horizontal="center" vertical="center"/>
    </xf>
    <xf numFmtId="173" fontId="0" fillId="0" borderId="3" xfId="0" applyNumberFormat="1" applyFont="1" applyBorder="1" applyAlignment="1">
      <alignment horizontal="center" vertical="center" wrapText="1"/>
    </xf>
    <xf numFmtId="0" fontId="61" fillId="2" borderId="3" xfId="0" applyFont="1" applyFill="1" applyBorder="1" applyAlignment="1">
      <alignment vertical="center" wrapText="1"/>
    </xf>
    <xf numFmtId="0" fontId="58" fillId="0" borderId="3" xfId="0" applyFont="1" applyBorder="1" applyAlignment="1">
      <alignment horizontal="center"/>
    </xf>
    <xf numFmtId="0" fontId="71" fillId="6" borderId="3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wrapText="1"/>
    </xf>
    <xf numFmtId="0" fontId="70" fillId="0" borderId="0" xfId="0" applyFont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2" fontId="70" fillId="0" borderId="3" xfId="0" applyNumberFormat="1" applyFont="1" applyBorder="1" applyAlignment="1">
      <alignment horizontal="center" vertical="center" wrapText="1"/>
    </xf>
    <xf numFmtId="173" fontId="70" fillId="0" borderId="3" xfId="0" applyNumberFormat="1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4" fontId="70" fillId="0" borderId="3" xfId="0" applyNumberFormat="1" applyFont="1" applyBorder="1" applyAlignment="1">
      <alignment horizontal="center" vertical="center" wrapText="1"/>
    </xf>
    <xf numFmtId="4" fontId="70" fillId="0" borderId="3" xfId="0" applyNumberFormat="1" applyFont="1" applyFill="1" applyBorder="1" applyAlignment="1">
      <alignment horizontal="center" vertical="center" wrapText="1"/>
    </xf>
    <xf numFmtId="4" fontId="58" fillId="0" borderId="3" xfId="0" applyNumberFormat="1" applyFont="1" applyBorder="1" applyAlignment="1">
      <alignment horizontal="center" vertical="center" wrapText="1"/>
    </xf>
    <xf numFmtId="0" fontId="71" fillId="0" borderId="3" xfId="0" applyFont="1" applyFill="1" applyBorder="1" applyAlignment="1">
      <alignment horizontal="center" vertical="center" wrapText="1"/>
    </xf>
    <xf numFmtId="0" fontId="71" fillId="0" borderId="3" xfId="0" applyFont="1" applyFill="1" applyBorder="1" applyAlignment="1">
      <alignment horizontal="center" wrapText="1"/>
    </xf>
    <xf numFmtId="0" fontId="51" fillId="0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2" fontId="0" fillId="0" borderId="3" xfId="0" applyNumberFormat="1" applyFont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 wrapText="1"/>
    </xf>
    <xf numFmtId="4" fontId="0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center" wrapText="1"/>
    </xf>
    <xf numFmtId="0" fontId="72" fillId="0" borderId="3" xfId="0" applyFont="1" applyFill="1" applyBorder="1" applyAlignment="1">
      <alignment horizontal="center" vertical="center" wrapText="1"/>
    </xf>
    <xf numFmtId="0" fontId="0" fillId="11" borderId="0" xfId="0" applyFont="1" applyFill="1" applyAlignment="1">
      <alignment horizontal="center" wrapText="1"/>
    </xf>
    <xf numFmtId="0" fontId="51" fillId="11" borderId="3" xfId="0" applyFont="1" applyFill="1" applyBorder="1" applyAlignment="1">
      <alignment horizontal="center" vertical="center" wrapText="1"/>
    </xf>
    <xf numFmtId="4" fontId="73" fillId="13" borderId="3" xfId="12" applyNumberFormat="1" applyFont="1" applyFill="1" applyBorder="1" applyAlignment="1">
      <alignment horizontal="center" vertical="center" wrapText="1"/>
    </xf>
    <xf numFmtId="4" fontId="58" fillId="16" borderId="3" xfId="0" applyNumberFormat="1" applyFont="1" applyFill="1" applyBorder="1"/>
    <xf numFmtId="3" fontId="48" fillId="0" borderId="3" xfId="12" applyNumberFormat="1" applyFont="1" applyFill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 wrapText="1"/>
    </xf>
    <xf numFmtId="165" fontId="48" fillId="0" borderId="3" xfId="75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3" fillId="0" borderId="3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/>
    </xf>
    <xf numFmtId="43" fontId="68" fillId="0" borderId="0" xfId="0" applyNumberFormat="1" applyFont="1" applyBorder="1" applyAlignment="1">
      <alignment vertical="center"/>
    </xf>
    <xf numFmtId="164" fontId="30" fillId="2" borderId="0" xfId="6" applyFont="1" applyFill="1" applyBorder="1" applyAlignment="1">
      <alignment horizontal="center" vertical="center" wrapText="1"/>
    </xf>
    <xf numFmtId="0" fontId="30" fillId="0" borderId="59" xfId="30" applyFont="1" applyFill="1" applyBorder="1" applyAlignment="1">
      <alignment horizontal="center" vertical="center"/>
    </xf>
    <xf numFmtId="0" fontId="30" fillId="0" borderId="24" xfId="30" applyFont="1" applyFill="1" applyBorder="1" applyAlignment="1">
      <alignment horizontal="center" vertical="center"/>
    </xf>
    <xf numFmtId="0" fontId="43" fillId="2" borderId="0" xfId="0" applyFont="1" applyFill="1" applyAlignment="1">
      <alignment horizontal="left" vertical="center"/>
    </xf>
    <xf numFmtId="0" fontId="5" fillId="2" borderId="27" xfId="30" applyFont="1" applyFill="1" applyBorder="1" applyAlignment="1">
      <alignment horizontal="left" vertical="center" wrapText="1"/>
    </xf>
    <xf numFmtId="164" fontId="5" fillId="2" borderId="20" xfId="6" applyFont="1" applyFill="1" applyBorder="1" applyAlignment="1">
      <alignment vertical="center"/>
    </xf>
    <xf numFmtId="0" fontId="5" fillId="2" borderId="32" xfId="30" applyFont="1" applyFill="1" applyBorder="1" applyAlignment="1">
      <alignment horizontal="center" vertical="center" wrapText="1"/>
    </xf>
    <xf numFmtId="0" fontId="5" fillId="2" borderId="27" xfId="30" applyFont="1" applyFill="1" applyBorder="1" applyAlignment="1">
      <alignment horizontal="center" vertical="center" wrapText="1"/>
    </xf>
    <xf numFmtId="164" fontId="5" fillId="2" borderId="3" xfId="6" applyNumberFormat="1" applyFont="1" applyFill="1" applyBorder="1" applyAlignment="1">
      <alignment vertical="center"/>
    </xf>
    <xf numFmtId="0" fontId="30" fillId="2" borderId="64" xfId="30" applyFont="1" applyFill="1" applyBorder="1" applyAlignment="1">
      <alignment horizontal="center" vertical="center" wrapText="1"/>
    </xf>
    <xf numFmtId="0" fontId="30" fillId="2" borderId="18" xfId="30" applyFont="1" applyFill="1" applyBorder="1" applyAlignment="1">
      <alignment horizontal="center" vertical="center" wrapText="1"/>
    </xf>
    <xf numFmtId="1" fontId="5" fillId="2" borderId="32" xfId="30" applyNumberFormat="1" applyFont="1" applyFill="1" applyBorder="1" applyAlignment="1">
      <alignment horizontal="center" vertical="center" wrapText="1"/>
    </xf>
    <xf numFmtId="0" fontId="47" fillId="2" borderId="27" xfId="0" applyFont="1" applyFill="1" applyBorder="1" applyAlignment="1">
      <alignment vertical="center" wrapText="1"/>
    </xf>
    <xf numFmtId="0" fontId="47" fillId="2" borderId="27" xfId="0" applyFont="1" applyFill="1" applyBorder="1" applyAlignment="1">
      <alignment wrapText="1"/>
    </xf>
    <xf numFmtId="0" fontId="30" fillId="2" borderId="0" xfId="3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0" fontId="43" fillId="2" borderId="0" xfId="0" applyFont="1" applyFill="1" applyBorder="1" applyAlignment="1">
      <alignment vertical="center" wrapText="1"/>
    </xf>
    <xf numFmtId="0" fontId="43" fillId="2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4" fontId="94" fillId="0" borderId="0" xfId="0" applyNumberFormat="1" applyFont="1" applyBorder="1" applyAlignment="1">
      <alignment vertical="center"/>
    </xf>
    <xf numFmtId="0" fontId="0" fillId="2" borderId="3" xfId="0" applyFont="1" applyFill="1" applyBorder="1" applyAlignment="1">
      <alignment horizontal="center" vertical="center"/>
    </xf>
    <xf numFmtId="4" fontId="30" fillId="2" borderId="3" xfId="6" applyNumberFormat="1" applyFont="1" applyFill="1" applyBorder="1" applyAlignment="1">
      <alignment horizontal="center" vertical="center" wrapText="1"/>
    </xf>
    <xf numFmtId="0" fontId="0" fillId="2" borderId="3" xfId="0" applyFont="1" applyFill="1" applyBorder="1"/>
    <xf numFmtId="0" fontId="0" fillId="2" borderId="2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42" fillId="12" borderId="3" xfId="0" applyFont="1" applyFill="1" applyBorder="1" applyAlignment="1">
      <alignment horizontal="center" vertical="center" wrapText="1"/>
    </xf>
    <xf numFmtId="0" fontId="42" fillId="12" borderId="3" xfId="0" applyFont="1" applyFill="1" applyBorder="1" applyAlignment="1">
      <alignment horizontal="center" vertical="center" textRotation="90" wrapText="1"/>
    </xf>
    <xf numFmtId="0" fontId="0" fillId="2" borderId="3" xfId="0" applyFont="1" applyFill="1" applyBorder="1" applyAlignment="1">
      <alignment horizontal="center" vertical="center"/>
    </xf>
    <xf numFmtId="4" fontId="0" fillId="2" borderId="3" xfId="0" applyNumberFormat="1" applyFont="1" applyFill="1" applyBorder="1" applyAlignment="1">
      <alignment horizontal="center" vertical="center"/>
    </xf>
    <xf numFmtId="0" fontId="43" fillId="0" borderId="20" xfId="0" applyFont="1" applyFill="1" applyBorder="1" applyAlignment="1">
      <alignment horizontal="center" vertical="center" wrapText="1"/>
    </xf>
    <xf numFmtId="4" fontId="0" fillId="2" borderId="20" xfId="0" applyNumberFormat="1" applyFont="1" applyFill="1" applyBorder="1" applyAlignment="1">
      <alignment horizontal="center"/>
    </xf>
    <xf numFmtId="0" fontId="43" fillId="2" borderId="20" xfId="0" applyFont="1" applyFill="1" applyBorder="1" applyAlignment="1">
      <alignment horizontal="center" vertical="center" wrapText="1"/>
    </xf>
    <xf numFmtId="0" fontId="0" fillId="13" borderId="3" xfId="0" applyFont="1" applyFill="1" applyBorder="1"/>
    <xf numFmtId="0" fontId="43" fillId="0" borderId="3" xfId="0" applyFont="1" applyBorder="1" applyAlignment="1">
      <alignment horizontal="center" vertical="center" wrapText="1"/>
    </xf>
    <xf numFmtId="0" fontId="43" fillId="2" borderId="3" xfId="0" applyFont="1" applyFill="1" applyBorder="1" applyAlignment="1">
      <alignment horizontal="left" vertical="center" wrapText="1"/>
    </xf>
    <xf numFmtId="0" fontId="43" fillId="2" borderId="3" xfId="0" applyFont="1" applyFill="1" applyBorder="1" applyAlignment="1">
      <alignment vertical="center" wrapText="1"/>
    </xf>
    <xf numFmtId="0" fontId="43" fillId="2" borderId="3" xfId="0" applyFont="1" applyFill="1" applyBorder="1" applyAlignment="1">
      <alignment horizontal="justify" vertical="center" wrapText="1"/>
    </xf>
    <xf numFmtId="0" fontId="93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27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7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69" applyNumberFormat="1" applyFont="1" applyFill="1" applyBorder="1" applyAlignment="1">
      <alignment horizontal="center" vertical="center"/>
    </xf>
    <xf numFmtId="4" fontId="0" fillId="0" borderId="3" xfId="0" applyNumberFormat="1" applyFont="1" applyFill="1" applyBorder="1" applyAlignment="1">
      <alignment horizontal="center" vertical="center"/>
    </xf>
    <xf numFmtId="4" fontId="30" fillId="0" borderId="3" xfId="6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9" fontId="60" fillId="2" borderId="33" xfId="76" applyFont="1" applyFill="1" applyBorder="1" applyAlignment="1">
      <alignment horizontal="center" vertical="center"/>
    </xf>
    <xf numFmtId="164" fontId="30" fillId="6" borderId="33" xfId="6" applyFont="1" applyFill="1" applyBorder="1" applyAlignment="1">
      <alignment horizontal="center" vertical="center" wrapText="1"/>
    </xf>
    <xf numFmtId="164" fontId="30" fillId="6" borderId="39" xfId="6" applyFont="1" applyFill="1" applyBorder="1" applyAlignment="1">
      <alignment horizontal="center" vertical="center" wrapText="1"/>
    </xf>
    <xf numFmtId="0" fontId="88" fillId="2" borderId="21" xfId="0" applyFont="1" applyFill="1" applyBorder="1" applyAlignment="1">
      <alignment horizontal="center" vertical="center" wrapText="1"/>
    </xf>
    <xf numFmtId="0" fontId="88" fillId="2" borderId="37" xfId="0" applyFont="1" applyFill="1" applyBorder="1" applyAlignment="1">
      <alignment horizontal="center" vertical="center" wrapText="1"/>
    </xf>
    <xf numFmtId="10" fontId="30" fillId="6" borderId="3" xfId="76" applyNumberFormat="1" applyFont="1" applyFill="1" applyBorder="1" applyAlignment="1">
      <alignment horizontal="center" vertical="center" wrapText="1"/>
    </xf>
    <xf numFmtId="0" fontId="88" fillId="2" borderId="75" xfId="0" applyFont="1" applyFill="1" applyBorder="1" applyAlignment="1">
      <alignment horizontal="center" vertical="center" wrapText="1"/>
    </xf>
    <xf numFmtId="4" fontId="30" fillId="6" borderId="33" xfId="76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4" fontId="0" fillId="2" borderId="20" xfId="0" applyNumberFormat="1" applyFont="1" applyFill="1" applyBorder="1" applyAlignment="1">
      <alignment horizontal="center"/>
    </xf>
    <xf numFmtId="0" fontId="30" fillId="2" borderId="0" xfId="30" applyFont="1" applyFill="1" applyBorder="1" applyAlignment="1">
      <alignment horizontal="center" vertical="center"/>
    </xf>
    <xf numFmtId="0" fontId="43" fillId="14" borderId="3" xfId="0" applyFont="1" applyFill="1" applyBorder="1" applyAlignment="1">
      <alignment horizontal="center" vertical="center" wrapText="1"/>
    </xf>
    <xf numFmtId="4" fontId="30" fillId="14" borderId="3" xfId="6" applyNumberFormat="1" applyFont="1" applyFill="1" applyBorder="1" applyAlignment="1">
      <alignment horizontal="center" vertical="center" wrapText="1"/>
    </xf>
    <xf numFmtId="0" fontId="37" fillId="2" borderId="73" xfId="0" applyFont="1" applyFill="1" applyBorder="1"/>
    <xf numFmtId="0" fontId="37" fillId="2" borderId="72" xfId="0" applyFont="1" applyFill="1" applyBorder="1"/>
    <xf numFmtId="10" fontId="30" fillId="6" borderId="22" xfId="76" applyNumberFormat="1" applyFont="1" applyFill="1" applyBorder="1" applyAlignment="1">
      <alignment horizontal="center" vertical="center" wrapText="1"/>
    </xf>
    <xf numFmtId="4" fontId="30" fillId="6" borderId="39" xfId="76" applyNumberFormat="1" applyFont="1" applyFill="1" applyBorder="1" applyAlignment="1">
      <alignment horizontal="center" vertical="center" wrapText="1"/>
    </xf>
    <xf numFmtId="164" fontId="30" fillId="0" borderId="72" xfId="6" applyFont="1" applyFill="1" applyBorder="1" applyAlignment="1">
      <alignment horizontal="center" vertical="center" wrapText="1"/>
    </xf>
    <xf numFmtId="164" fontId="30" fillId="0" borderId="72" xfId="6" applyFont="1" applyFill="1" applyBorder="1" applyAlignment="1">
      <alignment horizontal="center" vertical="center"/>
    </xf>
    <xf numFmtId="167" fontId="95" fillId="0" borderId="3" xfId="0" applyNumberFormat="1" applyFont="1" applyBorder="1" applyAlignment="1">
      <alignment horizontal="center" vertical="center" wrapText="1"/>
    </xf>
    <xf numFmtId="4" fontId="95" fillId="0" borderId="3" xfId="0" applyNumberFormat="1" applyFont="1" applyBorder="1" applyAlignment="1">
      <alignment horizontal="center" vertical="center" wrapText="1"/>
    </xf>
    <xf numFmtId="0" fontId="95" fillId="0" borderId="3" xfId="0" applyFont="1" applyBorder="1" applyAlignment="1">
      <alignment horizontal="center" vertical="center" wrapText="1"/>
    </xf>
    <xf numFmtId="167" fontId="95" fillId="0" borderId="33" xfId="0" applyNumberFormat="1" applyFont="1" applyBorder="1" applyAlignment="1">
      <alignment horizontal="center" vertical="center" wrapText="1"/>
    </xf>
    <xf numFmtId="4" fontId="95" fillId="0" borderId="33" xfId="0" applyNumberFormat="1" applyFont="1" applyBorder="1" applyAlignment="1">
      <alignment horizontal="center" vertical="center" wrapText="1"/>
    </xf>
    <xf numFmtId="4" fontId="70" fillId="0" borderId="23" xfId="0" applyNumberFormat="1" applyFont="1" applyBorder="1" applyAlignment="1">
      <alignment horizontal="center" vertical="center" wrapText="1"/>
    </xf>
    <xf numFmtId="4" fontId="70" fillId="0" borderId="24" xfId="0" applyNumberFormat="1" applyFont="1" applyBorder="1" applyAlignment="1">
      <alignment horizontal="center" vertical="center" wrapText="1"/>
    </xf>
    <xf numFmtId="0" fontId="92" fillId="0" borderId="3" xfId="0" applyFont="1" applyFill="1" applyBorder="1" applyAlignment="1">
      <alignment horizontal="center" vertical="center" wrapText="1"/>
    </xf>
    <xf numFmtId="4" fontId="95" fillId="2" borderId="3" xfId="0" applyNumberFormat="1" applyFont="1" applyFill="1" applyBorder="1" applyAlignment="1">
      <alignment horizontal="center" vertical="center"/>
    </xf>
    <xf numFmtId="0" fontId="43" fillId="2" borderId="33" xfId="0" applyFont="1" applyFill="1" applyBorder="1" applyAlignment="1">
      <alignment horizontal="center" vertical="center" wrapText="1"/>
    </xf>
    <xf numFmtId="0" fontId="43" fillId="2" borderId="3" xfId="0" applyFont="1" applyFill="1" applyBorder="1" applyAlignment="1">
      <alignment horizontal="center" vertical="center"/>
    </xf>
    <xf numFmtId="0" fontId="0" fillId="2" borderId="27" xfId="0" applyFont="1" applyFill="1" applyBorder="1"/>
    <xf numFmtId="0" fontId="97" fillId="0" borderId="0" xfId="0" applyFont="1" applyAlignment="1">
      <alignment horizontal="left" vertical="center"/>
    </xf>
    <xf numFmtId="0" fontId="97" fillId="2" borderId="3" xfId="0" applyFont="1" applyFill="1" applyBorder="1" applyAlignment="1"/>
    <xf numFmtId="168" fontId="95" fillId="0" borderId="3" xfId="69" applyNumberFormat="1" applyFont="1" applyBorder="1" applyAlignment="1">
      <alignment horizontal="center" vertical="center" wrapText="1"/>
    </xf>
    <xf numFmtId="168" fontId="95" fillId="0" borderId="33" xfId="69" applyNumberFormat="1" applyFont="1" applyBorder="1" applyAlignment="1">
      <alignment horizontal="center" vertical="center" wrapText="1"/>
    </xf>
    <xf numFmtId="168" fontId="70" fillId="0" borderId="23" xfId="69" applyNumberFormat="1" applyFont="1" applyBorder="1" applyAlignment="1">
      <alignment horizontal="center" vertical="center" wrapText="1"/>
    </xf>
    <xf numFmtId="4" fontId="70" fillId="16" borderId="3" xfId="0" applyNumberFormat="1" applyFont="1" applyFill="1" applyBorder="1"/>
    <xf numFmtId="10" fontId="71" fillId="16" borderId="4" xfId="76" applyNumberFormat="1" applyFont="1" applyFill="1" applyBorder="1" applyAlignment="1">
      <alignment horizontal="center"/>
    </xf>
    <xf numFmtId="4" fontId="71" fillId="16" borderId="27" xfId="0" applyNumberFormat="1" applyFont="1" applyFill="1" applyBorder="1" applyAlignment="1">
      <alignment horizontal="center"/>
    </xf>
    <xf numFmtId="2" fontId="70" fillId="7" borderId="23" xfId="0" applyNumberFormat="1" applyFont="1" applyFill="1" applyBorder="1" applyAlignment="1">
      <alignment horizontal="center"/>
    </xf>
    <xf numFmtId="2" fontId="71" fillId="7" borderId="23" xfId="0" applyNumberFormat="1" applyFont="1" applyFill="1" applyBorder="1" applyAlignment="1">
      <alignment horizontal="center"/>
    </xf>
    <xf numFmtId="165" fontId="70" fillId="16" borderId="3" xfId="69" applyFont="1" applyFill="1" applyBorder="1"/>
    <xf numFmtId="0" fontId="81" fillId="0" borderId="38" xfId="0" applyFont="1" applyBorder="1" applyAlignment="1">
      <alignment horizontal="center" vertical="center"/>
    </xf>
    <xf numFmtId="4" fontId="81" fillId="0" borderId="33" xfId="0" applyNumberFormat="1" applyFont="1" applyBorder="1" applyAlignment="1">
      <alignment horizontal="center" vertical="center"/>
    </xf>
    <xf numFmtId="0" fontId="60" fillId="6" borderId="3" xfId="0" applyFont="1" applyFill="1" applyBorder="1" applyAlignment="1">
      <alignment horizontal="center" vertical="center" wrapText="1"/>
    </xf>
    <xf numFmtId="4" fontId="95" fillId="0" borderId="3" xfId="76" applyNumberFormat="1" applyFont="1" applyBorder="1" applyAlignment="1">
      <alignment wrapText="1"/>
    </xf>
    <xf numFmtId="10" fontId="70" fillId="7" borderId="3" xfId="76" applyNumberFormat="1" applyFont="1" applyFill="1" applyBorder="1" applyAlignment="1">
      <alignment horizontal="center"/>
    </xf>
    <xf numFmtId="4" fontId="81" fillId="0" borderId="3" xfId="76" applyNumberFormat="1" applyFont="1" applyBorder="1" applyAlignment="1">
      <alignment wrapText="1"/>
    </xf>
    <xf numFmtId="4" fontId="81" fillId="0" borderId="33" xfId="76" applyNumberFormat="1" applyFont="1" applyBorder="1" applyAlignment="1">
      <alignment wrapText="1"/>
    </xf>
    <xf numFmtId="4" fontId="95" fillId="0" borderId="63" xfId="76" applyNumberFormat="1" applyFont="1" applyBorder="1" applyAlignment="1">
      <alignment wrapText="1"/>
    </xf>
    <xf numFmtId="0" fontId="102" fillId="0" borderId="0" xfId="0" applyFont="1" applyAlignment="1">
      <alignment wrapText="1"/>
    </xf>
    <xf numFmtId="10" fontId="71" fillId="7" borderId="3" xfId="76" applyNumberFormat="1" applyFont="1" applyFill="1" applyBorder="1" applyAlignment="1">
      <alignment horizontal="center"/>
    </xf>
    <xf numFmtId="4" fontId="98" fillId="14" borderId="25" xfId="76" applyNumberFormat="1" applyFont="1" applyFill="1" applyBorder="1" applyAlignment="1">
      <alignment wrapText="1"/>
    </xf>
    <xf numFmtId="0" fontId="42" fillId="2" borderId="3" xfId="0" applyFont="1" applyFill="1" applyBorder="1" applyAlignment="1">
      <alignment horizontal="center" vertical="center" wrapText="1"/>
    </xf>
    <xf numFmtId="1" fontId="103" fillId="2" borderId="3" xfId="0" applyNumberFormat="1" applyFont="1" applyFill="1" applyBorder="1" applyAlignment="1">
      <alignment horizontal="center" vertical="center" wrapText="1" shrinkToFit="1"/>
    </xf>
    <xf numFmtId="1" fontId="101" fillId="2" borderId="3" xfId="0" applyNumberFormat="1" applyFont="1" applyFill="1" applyBorder="1" applyAlignment="1">
      <alignment horizontal="center" vertical="center" wrapText="1" shrinkToFit="1"/>
    </xf>
    <xf numFmtId="1" fontId="43" fillId="2" borderId="3" xfId="0" applyNumberFormat="1" applyFont="1" applyFill="1" applyBorder="1" applyAlignment="1">
      <alignment horizontal="center" vertical="center" wrapText="1" shrinkToFit="1"/>
    </xf>
    <xf numFmtId="1" fontId="42" fillId="2" borderId="3" xfId="0" applyNumberFormat="1" applyFont="1" applyFill="1" applyBorder="1" applyAlignment="1">
      <alignment horizontal="center" vertical="center" wrapText="1" shrinkToFit="1"/>
    </xf>
    <xf numFmtId="0" fontId="103" fillId="2" borderId="3" xfId="0" applyFont="1" applyFill="1" applyBorder="1" applyAlignment="1">
      <alignment horizontal="left" vertical="center" wrapText="1"/>
    </xf>
    <xf numFmtId="0" fontId="43" fillId="2" borderId="0" xfId="30" applyFont="1" applyFill="1" applyAlignment="1">
      <alignment horizontal="left" vertical="center" wrapText="1"/>
    </xf>
    <xf numFmtId="0" fontId="103" fillId="8" borderId="3" xfId="0" applyFont="1" applyFill="1" applyBorder="1" applyAlignment="1">
      <alignment horizontal="left" vertical="center" wrapText="1"/>
    </xf>
    <xf numFmtId="1" fontId="103" fillId="2" borderId="3" xfId="0" applyNumberFormat="1" applyFont="1" applyFill="1" applyBorder="1" applyAlignment="1">
      <alignment horizontal="left" vertical="center" wrapText="1" shrinkToFit="1"/>
    </xf>
    <xf numFmtId="0" fontId="43" fillId="0" borderId="27" xfId="0" applyNumberFormat="1" applyFont="1" applyFill="1" applyBorder="1" applyAlignment="1">
      <alignment horizontal="left" vertical="center" wrapText="1"/>
    </xf>
    <xf numFmtId="1" fontId="103" fillId="10" borderId="3" xfId="0" applyNumberFormat="1" applyFont="1" applyFill="1" applyBorder="1" applyAlignment="1">
      <alignment horizontal="left" vertical="center" wrapText="1" shrinkToFit="1"/>
    </xf>
    <xf numFmtId="0" fontId="43" fillId="0" borderId="3" xfId="0" applyFont="1" applyFill="1" applyBorder="1" applyAlignment="1">
      <alignment horizontal="left" vertical="center" wrapText="1"/>
    </xf>
    <xf numFmtId="0" fontId="43" fillId="2" borderId="0" xfId="30" applyFont="1" applyFill="1" applyAlignment="1">
      <alignment horizontal="center" vertical="center" wrapText="1"/>
    </xf>
    <xf numFmtId="1" fontId="101" fillId="9" borderId="3" xfId="0" applyNumberFormat="1" applyFont="1" applyFill="1" applyBorder="1" applyAlignment="1">
      <alignment horizontal="center" vertical="center" wrapText="1" shrinkToFit="1"/>
    </xf>
    <xf numFmtId="164" fontId="29" fillId="6" borderId="79" xfId="6" applyFont="1" applyFill="1" applyBorder="1" applyAlignment="1">
      <alignment horizontal="center" vertical="center" wrapText="1"/>
    </xf>
    <xf numFmtId="164" fontId="29" fillId="6" borderId="19" xfId="6" applyFont="1" applyFill="1" applyBorder="1" applyAlignment="1">
      <alignment horizontal="center" vertical="center" wrapText="1"/>
    </xf>
    <xf numFmtId="164" fontId="29" fillId="6" borderId="18" xfId="6" applyFont="1" applyFill="1" applyBorder="1" applyAlignment="1">
      <alignment horizontal="center" vertical="center" wrapText="1"/>
    </xf>
    <xf numFmtId="164" fontId="29" fillId="6" borderId="34" xfId="6" applyFont="1" applyFill="1" applyBorder="1" applyAlignment="1">
      <alignment horizontal="center" vertical="center" wrapText="1"/>
    </xf>
    <xf numFmtId="164" fontId="29" fillId="6" borderId="35" xfId="6" applyFont="1" applyFill="1" applyBorder="1" applyAlignment="1">
      <alignment horizontal="center" vertical="center" wrapText="1"/>
    </xf>
    <xf numFmtId="164" fontId="30" fillId="2" borderId="18" xfId="6" applyFont="1" applyFill="1" applyBorder="1" applyAlignment="1">
      <alignment horizontal="center" vertical="center"/>
    </xf>
    <xf numFmtId="164" fontId="30" fillId="2" borderId="19" xfId="6" applyFont="1" applyFill="1" applyBorder="1" applyAlignment="1">
      <alignment horizontal="center" vertical="center"/>
    </xf>
    <xf numFmtId="164" fontId="30" fillId="2" borderId="20" xfId="6" applyFont="1" applyFill="1" applyBorder="1" applyAlignment="1">
      <alignment horizontal="center" vertical="center" wrapText="1"/>
    </xf>
    <xf numFmtId="164" fontId="30" fillId="2" borderId="26" xfId="6" applyFont="1" applyFill="1" applyBorder="1" applyAlignment="1">
      <alignment horizontal="center" vertical="center" wrapText="1"/>
    </xf>
    <xf numFmtId="0" fontId="47" fillId="2" borderId="38" xfId="0" applyFont="1" applyFill="1" applyBorder="1" applyAlignment="1">
      <alignment wrapText="1"/>
    </xf>
    <xf numFmtId="164" fontId="5" fillId="2" borderId="76" xfId="6" applyFont="1" applyFill="1" applyBorder="1" applyAlignment="1">
      <alignment vertical="center"/>
    </xf>
    <xf numFmtId="0" fontId="5" fillId="2" borderId="74" xfId="30" applyFont="1" applyFill="1" applyBorder="1" applyAlignment="1">
      <alignment horizontal="center" vertical="center" wrapText="1"/>
    </xf>
    <xf numFmtId="0" fontId="5" fillId="2" borderId="38" xfId="30" applyFont="1" applyFill="1" applyBorder="1" applyAlignment="1">
      <alignment horizontal="center" vertical="center" wrapText="1"/>
    </xf>
    <xf numFmtId="164" fontId="5" fillId="0" borderId="33" xfId="6" applyNumberFormat="1" applyFont="1" applyFill="1" applyBorder="1" applyAlignment="1">
      <alignment vertical="center"/>
    </xf>
    <xf numFmtId="164" fontId="5" fillId="0" borderId="39" xfId="6" applyFont="1" applyFill="1" applyBorder="1" applyAlignment="1">
      <alignment vertical="center"/>
    </xf>
    <xf numFmtId="164" fontId="29" fillId="6" borderId="18" xfId="6" applyFont="1" applyFill="1" applyBorder="1" applyAlignment="1">
      <alignment vertical="center"/>
    </xf>
    <xf numFmtId="164" fontId="29" fillId="6" borderId="19" xfId="6" applyFont="1" applyFill="1" applyBorder="1" applyAlignment="1">
      <alignment vertical="center"/>
    </xf>
    <xf numFmtId="0" fontId="40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0" fillId="0" borderId="3" xfId="0" applyFont="1" applyFill="1" applyBorder="1" applyAlignment="1">
      <alignment horizontal="center" vertical="center" wrapText="1"/>
    </xf>
    <xf numFmtId="4" fontId="10" fillId="5" borderId="25" xfId="0" applyNumberFormat="1" applyFont="1" applyFill="1" applyBorder="1" applyAlignment="1">
      <alignment horizontal="center" vertical="center"/>
    </xf>
    <xf numFmtId="10" fontId="9" fillId="2" borderId="3" xfId="0" applyNumberFormat="1" applyFont="1" applyFill="1" applyBorder="1" applyAlignment="1">
      <alignment horizontal="center" vertical="center" wrapText="1"/>
    </xf>
    <xf numFmtId="0" fontId="55" fillId="2" borderId="13" xfId="0" applyFont="1" applyFill="1" applyBorder="1" applyAlignment="1">
      <alignment horizontal="left" vertical="center" wrapText="1"/>
    </xf>
    <xf numFmtId="0" fontId="55" fillId="2" borderId="14" xfId="0" applyFont="1" applyFill="1" applyBorder="1" applyAlignment="1">
      <alignment horizontal="left" vertical="center" wrapText="1"/>
    </xf>
    <xf numFmtId="0" fontId="55" fillId="2" borderId="15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9" fillId="2" borderId="5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wrapText="1"/>
    </xf>
    <xf numFmtId="0" fontId="15" fillId="2" borderId="51" xfId="0" applyFont="1" applyFill="1" applyBorder="1" applyAlignment="1">
      <alignment horizontal="left" vertical="center"/>
    </xf>
    <xf numFmtId="0" fontId="15" fillId="2" borderId="52" xfId="0" applyFont="1" applyFill="1" applyBorder="1" applyAlignment="1">
      <alignment horizontal="left" vertical="center"/>
    </xf>
    <xf numFmtId="0" fontId="15" fillId="2" borderId="53" xfId="0" applyFont="1" applyFill="1" applyBorder="1" applyAlignment="1">
      <alignment horizontal="left" vertical="center"/>
    </xf>
    <xf numFmtId="10" fontId="15" fillId="2" borderId="54" xfId="0" applyNumberFormat="1" applyFont="1" applyFill="1" applyBorder="1" applyAlignment="1">
      <alignment horizontal="center" vertical="center"/>
    </xf>
    <xf numFmtId="10" fontId="15" fillId="2" borderId="52" xfId="0" applyNumberFormat="1" applyFont="1" applyFill="1" applyBorder="1" applyAlignment="1">
      <alignment horizontal="center" vertical="center"/>
    </xf>
    <xf numFmtId="10" fontId="15" fillId="2" borderId="55" xfId="0" applyNumberFormat="1" applyFont="1" applyFill="1" applyBorder="1" applyAlignment="1">
      <alignment horizontal="center" vertical="center"/>
    </xf>
    <xf numFmtId="0" fontId="55" fillId="2" borderId="56" xfId="0" applyFont="1" applyFill="1" applyBorder="1" applyAlignment="1">
      <alignment horizontal="left" vertical="center"/>
    </xf>
    <xf numFmtId="0" fontId="55" fillId="2" borderId="5" xfId="0" applyFont="1" applyFill="1" applyBorder="1" applyAlignment="1">
      <alignment horizontal="left" vertical="center"/>
    </xf>
    <xf numFmtId="0" fontId="55" fillId="2" borderId="57" xfId="0" applyFont="1" applyFill="1" applyBorder="1" applyAlignment="1">
      <alignment horizontal="left" vertical="center"/>
    </xf>
    <xf numFmtId="10" fontId="15" fillId="2" borderId="36" xfId="0" applyNumberFormat="1" applyFont="1" applyFill="1" applyBorder="1" applyAlignment="1">
      <alignment horizontal="center" vertical="center"/>
    </xf>
    <xf numFmtId="10" fontId="15" fillId="2" borderId="5" xfId="0" applyNumberFormat="1" applyFont="1" applyFill="1" applyBorder="1" applyAlignment="1">
      <alignment horizontal="center" vertical="center"/>
    </xf>
    <xf numFmtId="10" fontId="15" fillId="2" borderId="58" xfId="0" applyNumberFormat="1" applyFont="1" applyFill="1" applyBorder="1" applyAlignment="1">
      <alignment horizontal="center" vertical="center"/>
    </xf>
    <xf numFmtId="0" fontId="55" fillId="2" borderId="40" xfId="0" applyFont="1" applyFill="1" applyBorder="1" applyAlignment="1">
      <alignment horizontal="left" vertical="center" wrapText="1"/>
    </xf>
    <xf numFmtId="0" fontId="55" fillId="2" borderId="41" xfId="0" applyFont="1" applyFill="1" applyBorder="1" applyAlignment="1">
      <alignment horizontal="left" vertical="center" wrapText="1"/>
    </xf>
    <xf numFmtId="0" fontId="55" fillId="2" borderId="42" xfId="0" applyFont="1" applyFill="1" applyBorder="1" applyAlignment="1">
      <alignment horizontal="left" vertical="center" wrapText="1"/>
    </xf>
    <xf numFmtId="10" fontId="15" fillId="2" borderId="43" xfId="0" applyNumberFormat="1" applyFont="1" applyFill="1" applyBorder="1" applyAlignment="1">
      <alignment horizontal="center" vertical="center"/>
    </xf>
    <xf numFmtId="10" fontId="15" fillId="2" borderId="41" xfId="0" applyNumberFormat="1" applyFont="1" applyFill="1" applyBorder="1" applyAlignment="1">
      <alignment horizontal="center" vertical="center"/>
    </xf>
    <xf numFmtId="10" fontId="15" fillId="2" borderId="44" xfId="0" applyNumberFormat="1" applyFont="1" applyFill="1" applyBorder="1" applyAlignment="1">
      <alignment horizontal="center" vertical="center"/>
    </xf>
    <xf numFmtId="0" fontId="53" fillId="4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7" fillId="3" borderId="45" xfId="0" applyFont="1" applyFill="1" applyBorder="1" applyAlignment="1">
      <alignment horizontal="center" vertical="center"/>
    </xf>
    <xf numFmtId="0" fontId="17" fillId="3" borderId="46" xfId="0" applyFont="1" applyFill="1" applyBorder="1" applyAlignment="1">
      <alignment horizontal="center" vertical="center"/>
    </xf>
    <xf numFmtId="0" fontId="17" fillId="3" borderId="47" xfId="0" applyFont="1" applyFill="1" applyBorder="1" applyAlignment="1">
      <alignment horizontal="center" vertical="center"/>
    </xf>
    <xf numFmtId="10" fontId="17" fillId="3" borderId="48" xfId="0" applyNumberFormat="1" applyFont="1" applyFill="1" applyBorder="1" applyAlignment="1">
      <alignment horizontal="center" vertical="center"/>
    </xf>
    <xf numFmtId="10" fontId="17" fillId="3" borderId="46" xfId="0" applyNumberFormat="1" applyFont="1" applyFill="1" applyBorder="1" applyAlignment="1">
      <alignment horizontal="center" vertical="center"/>
    </xf>
    <xf numFmtId="10" fontId="17" fillId="3" borderId="49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27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77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63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27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wrapText="1"/>
    </xf>
    <xf numFmtId="0" fontId="52" fillId="2" borderId="29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10" fontId="9" fillId="2" borderId="4" xfId="0" applyNumberFormat="1" applyFont="1" applyFill="1" applyBorder="1" applyAlignment="1">
      <alignment horizontal="left" vertical="center"/>
    </xf>
    <xf numFmtId="10" fontId="9" fillId="2" borderId="5" xfId="0" applyNumberFormat="1" applyFont="1" applyFill="1" applyBorder="1" applyAlignment="1">
      <alignment horizontal="left" vertical="center"/>
    </xf>
    <xf numFmtId="10" fontId="9" fillId="2" borderId="27" xfId="0" applyNumberFormat="1" applyFont="1" applyFill="1" applyBorder="1" applyAlignment="1">
      <alignment horizontal="left" vertical="center"/>
    </xf>
    <xf numFmtId="49" fontId="4" fillId="2" borderId="4" xfId="0" applyNumberFormat="1" applyFont="1" applyFill="1" applyBorder="1" applyAlignment="1">
      <alignment horizontal="center"/>
    </xf>
    <xf numFmtId="49" fontId="4" fillId="2" borderId="27" xfId="0" applyNumberFormat="1" applyFont="1" applyFill="1" applyBorder="1" applyAlignment="1">
      <alignment horizontal="center"/>
    </xf>
    <xf numFmtId="0" fontId="75" fillId="2" borderId="4" xfId="0" applyFont="1" applyFill="1" applyBorder="1" applyAlignment="1">
      <alignment horizontal="center"/>
    </xf>
    <xf numFmtId="0" fontId="75" fillId="2" borderId="27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/>
    </xf>
    <xf numFmtId="0" fontId="10" fillId="2" borderId="4" xfId="0" applyNumberFormat="1" applyFont="1" applyFill="1" applyBorder="1" applyAlignment="1">
      <alignment horizontal="center" vertical="center"/>
    </xf>
    <xf numFmtId="0" fontId="10" fillId="2" borderId="27" xfId="0" applyNumberFormat="1" applyFont="1" applyFill="1" applyBorder="1" applyAlignment="1">
      <alignment horizontal="center" vertical="center"/>
    </xf>
    <xf numFmtId="0" fontId="74" fillId="2" borderId="3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center"/>
    </xf>
    <xf numFmtId="0" fontId="76" fillId="2" borderId="3" xfId="0" applyFont="1" applyFill="1" applyBorder="1" applyAlignment="1">
      <alignment horizontal="left"/>
    </xf>
    <xf numFmtId="4" fontId="10" fillId="2" borderId="4" xfId="0" applyNumberFormat="1" applyFont="1" applyFill="1" applyBorder="1" applyAlignment="1">
      <alignment horizontal="center"/>
    </xf>
    <xf numFmtId="4" fontId="10" fillId="2" borderId="27" xfId="0" applyNumberFormat="1" applyFont="1" applyFill="1" applyBorder="1" applyAlignment="1">
      <alignment horizontal="center"/>
    </xf>
    <xf numFmtId="0" fontId="37" fillId="2" borderId="0" xfId="0" applyFont="1" applyFill="1" applyAlignment="1">
      <alignment horizontal="center"/>
    </xf>
    <xf numFmtId="0" fontId="96" fillId="11" borderId="62" xfId="30" applyFont="1" applyFill="1" applyBorder="1" applyAlignment="1">
      <alignment horizontal="center" vertical="center" wrapText="1"/>
    </xf>
    <xf numFmtId="0" fontId="96" fillId="11" borderId="69" xfId="30" applyFont="1" applyFill="1" applyBorder="1" applyAlignment="1">
      <alignment horizontal="center" vertical="center" wrapText="1"/>
    </xf>
    <xf numFmtId="0" fontId="96" fillId="11" borderId="11" xfId="30" applyFont="1" applyFill="1" applyBorder="1" applyAlignment="1">
      <alignment horizontal="center" vertical="center" wrapText="1"/>
    </xf>
    <xf numFmtId="0" fontId="31" fillId="2" borderId="78" xfId="30" applyFont="1" applyFill="1" applyBorder="1" applyAlignment="1">
      <alignment horizontal="center" vertical="center" wrapText="1"/>
    </xf>
    <xf numFmtId="0" fontId="31" fillId="2" borderId="60" xfId="30" applyFont="1" applyFill="1" applyBorder="1" applyAlignment="1">
      <alignment horizontal="center" vertical="center" wrapText="1"/>
    </xf>
    <xf numFmtId="0" fontId="31" fillId="2" borderId="64" xfId="30" applyFont="1" applyFill="1" applyBorder="1" applyAlignment="1">
      <alignment horizontal="center" vertical="center" wrapText="1"/>
    </xf>
    <xf numFmtId="0" fontId="99" fillId="0" borderId="0" xfId="30" applyFont="1" applyFill="1" applyBorder="1" applyAlignment="1">
      <alignment horizontal="center" vertical="center"/>
    </xf>
    <xf numFmtId="0" fontId="99" fillId="0" borderId="72" xfId="30" applyFont="1" applyFill="1" applyBorder="1" applyAlignment="1">
      <alignment horizontal="center" vertical="center"/>
    </xf>
    <xf numFmtId="0" fontId="30" fillId="2" borderId="78" xfId="30" applyFont="1" applyFill="1" applyBorder="1" applyAlignment="1">
      <alignment horizontal="center" vertical="center"/>
    </xf>
    <xf numFmtId="0" fontId="30" fillId="2" borderId="60" xfId="30" applyFont="1" applyFill="1" applyBorder="1" applyAlignment="1">
      <alignment horizontal="center" vertical="center"/>
    </xf>
    <xf numFmtId="0" fontId="30" fillId="2" borderId="64" xfId="30" applyFont="1" applyFill="1" applyBorder="1" applyAlignment="1">
      <alignment horizontal="center" vertical="center"/>
    </xf>
    <xf numFmtId="0" fontId="30" fillId="2" borderId="0" xfId="30" applyFont="1" applyFill="1" applyBorder="1" applyAlignment="1">
      <alignment horizontal="center" vertical="center"/>
    </xf>
    <xf numFmtId="169" fontId="30" fillId="2" borderId="62" xfId="6" applyNumberFormat="1" applyFont="1" applyFill="1" applyBorder="1" applyAlignment="1">
      <alignment horizontal="center" vertical="center"/>
    </xf>
    <xf numFmtId="169" fontId="30" fillId="2" borderId="11" xfId="6" applyNumberFormat="1" applyFont="1" applyFill="1" applyBorder="1" applyAlignment="1">
      <alignment horizontal="center" vertical="center"/>
    </xf>
    <xf numFmtId="1" fontId="30" fillId="2" borderId="3" xfId="6" applyNumberFormat="1" applyFont="1" applyFill="1" applyBorder="1" applyAlignment="1">
      <alignment horizontal="center" vertical="center"/>
    </xf>
    <xf numFmtId="0" fontId="30" fillId="2" borderId="22" xfId="6" applyNumberFormat="1" applyFont="1" applyFill="1" applyBorder="1" applyAlignment="1">
      <alignment horizontal="center" vertical="center"/>
    </xf>
    <xf numFmtId="0" fontId="30" fillId="2" borderId="79" xfId="30" applyFont="1" applyFill="1" applyBorder="1" applyAlignment="1">
      <alignment horizontal="center" vertical="center"/>
    </xf>
    <xf numFmtId="0" fontId="30" fillId="2" borderId="18" xfId="30" applyFont="1" applyFill="1" applyBorder="1" applyAlignment="1">
      <alignment horizontal="center" vertical="center"/>
    </xf>
    <xf numFmtId="0" fontId="31" fillId="2" borderId="81" xfId="30" applyFont="1" applyFill="1" applyBorder="1" applyAlignment="1">
      <alignment horizontal="center" vertical="center" wrapText="1"/>
    </xf>
    <xf numFmtId="0" fontId="31" fillId="2" borderId="20" xfId="30" applyFont="1" applyFill="1" applyBorder="1" applyAlignment="1">
      <alignment horizontal="center" vertical="center" wrapText="1"/>
    </xf>
    <xf numFmtId="0" fontId="78" fillId="2" borderId="20" xfId="0" applyFont="1" applyFill="1" applyBorder="1" applyAlignment="1">
      <alignment horizontal="center" vertical="center" wrapText="1"/>
    </xf>
    <xf numFmtId="0" fontId="31" fillId="2" borderId="4" xfId="30" applyFont="1" applyFill="1" applyBorder="1" applyAlignment="1">
      <alignment horizontal="center" vertical="center" wrapText="1"/>
    </xf>
    <xf numFmtId="0" fontId="31" fillId="2" borderId="5" xfId="30" applyFont="1" applyFill="1" applyBorder="1" applyAlignment="1">
      <alignment horizontal="center" vertical="center" wrapText="1"/>
    </xf>
    <xf numFmtId="0" fontId="31" fillId="2" borderId="27" xfId="30" applyFont="1" applyFill="1" applyBorder="1" applyAlignment="1">
      <alignment horizontal="center" vertical="center" wrapText="1"/>
    </xf>
    <xf numFmtId="0" fontId="31" fillId="2" borderId="63" xfId="30" applyFont="1" applyFill="1" applyBorder="1" applyAlignment="1">
      <alignment horizontal="center" vertical="center" wrapText="1"/>
    </xf>
    <xf numFmtId="0" fontId="31" fillId="2" borderId="41" xfId="30" applyFont="1" applyFill="1" applyBorder="1" applyAlignment="1">
      <alignment horizontal="center" vertical="center" wrapText="1"/>
    </xf>
    <xf numFmtId="0" fontId="31" fillId="2" borderId="61" xfId="30" applyFont="1" applyFill="1" applyBorder="1" applyAlignment="1">
      <alignment horizontal="center" vertical="center" wrapText="1"/>
    </xf>
    <xf numFmtId="0" fontId="42" fillId="2" borderId="65" xfId="0" applyFont="1" applyFill="1" applyBorder="1" applyAlignment="1">
      <alignment horizontal="center" vertical="center" wrapText="1"/>
    </xf>
    <xf numFmtId="0" fontId="42" fillId="2" borderId="66" xfId="0" applyFont="1" applyFill="1" applyBorder="1" applyAlignment="1">
      <alignment horizontal="center" vertical="center" wrapText="1"/>
    </xf>
    <xf numFmtId="0" fontId="42" fillId="2" borderId="67" xfId="0" applyFont="1" applyFill="1" applyBorder="1" applyAlignment="1">
      <alignment horizontal="center" vertical="center" wrapText="1"/>
    </xf>
    <xf numFmtId="0" fontId="31" fillId="2" borderId="31" xfId="30" applyFont="1" applyFill="1" applyBorder="1" applyAlignment="1">
      <alignment horizontal="center" vertical="center" wrapText="1"/>
    </xf>
    <xf numFmtId="0" fontId="31" fillId="2" borderId="32" xfId="30" applyFont="1" applyFill="1" applyBorder="1" applyAlignment="1">
      <alignment horizontal="center" vertical="center" wrapText="1"/>
    </xf>
    <xf numFmtId="0" fontId="31" fillId="2" borderId="75" xfId="30" applyFont="1" applyFill="1" applyBorder="1" applyAlignment="1">
      <alignment horizontal="center" vertical="center" wrapText="1"/>
    </xf>
    <xf numFmtId="0" fontId="31" fillId="2" borderId="33" xfId="30" applyFont="1" applyFill="1" applyBorder="1" applyAlignment="1">
      <alignment horizontal="center" vertical="center" wrapText="1"/>
    </xf>
    <xf numFmtId="0" fontId="31" fillId="2" borderId="0" xfId="30" applyFont="1" applyFill="1" applyBorder="1" applyAlignment="1">
      <alignment horizontal="center" vertical="center" wrapText="1"/>
    </xf>
    <xf numFmtId="0" fontId="88" fillId="2" borderId="66" xfId="0" applyFont="1" applyFill="1" applyBorder="1" applyAlignment="1">
      <alignment horizontal="center" vertical="center" wrapText="1"/>
    </xf>
    <xf numFmtId="0" fontId="88" fillId="2" borderId="73" xfId="0" applyFont="1" applyFill="1" applyBorder="1" applyAlignment="1">
      <alignment horizontal="center" vertical="center" wrapText="1"/>
    </xf>
    <xf numFmtId="0" fontId="88" fillId="2" borderId="67" xfId="0" applyFont="1" applyFill="1" applyBorder="1" applyAlignment="1">
      <alignment horizontal="center" vertical="center" wrapText="1"/>
    </xf>
    <xf numFmtId="0" fontId="30" fillId="2" borderId="62" xfId="30" applyFont="1" applyFill="1" applyBorder="1" applyAlignment="1">
      <alignment horizontal="center" vertical="center" wrapText="1"/>
    </xf>
    <xf numFmtId="0" fontId="0" fillId="2" borderId="69" xfId="0" applyFill="1" applyBorder="1" applyAlignment="1"/>
    <xf numFmtId="0" fontId="0" fillId="2" borderId="11" xfId="0" applyFill="1" applyBorder="1" applyAlignment="1"/>
    <xf numFmtId="0" fontId="0" fillId="2" borderId="70" xfId="0" applyFill="1" applyBorder="1" applyAlignment="1"/>
    <xf numFmtId="0" fontId="0" fillId="2" borderId="71" xfId="0" applyFill="1" applyBorder="1" applyAlignment="1"/>
    <xf numFmtId="0" fontId="0" fillId="2" borderId="68" xfId="0" applyFill="1" applyBorder="1" applyAlignment="1"/>
    <xf numFmtId="0" fontId="30" fillId="2" borderId="27" xfId="30" applyFont="1" applyFill="1" applyBorder="1" applyAlignment="1">
      <alignment horizontal="center" vertical="center" wrapText="1"/>
    </xf>
    <xf numFmtId="0" fontId="30" fillId="2" borderId="3" xfId="3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27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left" vertical="center" wrapText="1"/>
    </xf>
    <xf numFmtId="0" fontId="78" fillId="0" borderId="0" xfId="0" applyFont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0" fontId="51" fillId="0" borderId="27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59" fillId="2" borderId="0" xfId="0" applyFont="1" applyFill="1" applyBorder="1" applyAlignment="1">
      <alignment horizontal="left" vertical="center" wrapText="1"/>
    </xf>
    <xf numFmtId="0" fontId="83" fillId="0" borderId="0" xfId="0" applyFont="1" applyAlignment="1">
      <alignment horizontal="left" vertical="center" wrapText="1"/>
    </xf>
    <xf numFmtId="0" fontId="10" fillId="2" borderId="3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34" fillId="2" borderId="29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59" fillId="2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27" xfId="0" applyFill="1" applyBorder="1" applyAlignment="1">
      <alignment horizontal="left" vertical="center"/>
    </xf>
    <xf numFmtId="0" fontId="52" fillId="0" borderId="29" xfId="0" applyFont="1" applyFill="1" applyBorder="1" applyAlignment="1">
      <alignment horizontal="left" vertical="center" wrapText="1"/>
    </xf>
    <xf numFmtId="0" fontId="82" fillId="0" borderId="29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left" vertical="center" wrapText="1"/>
    </xf>
    <xf numFmtId="0" fontId="82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73" fillId="0" borderId="0" xfId="0" applyFont="1" applyFill="1" applyAlignment="1">
      <alignment horizontal="left" vertical="center"/>
    </xf>
    <xf numFmtId="0" fontId="73" fillId="0" borderId="27" xfId="0" applyFont="1" applyFill="1" applyBorder="1" applyAlignment="1">
      <alignment horizontal="center" vertical="center"/>
    </xf>
    <xf numFmtId="0" fontId="82" fillId="0" borderId="0" xfId="0" applyFont="1" applyFill="1" applyBorder="1" applyAlignment="1">
      <alignment vertical="center" wrapText="1"/>
    </xf>
    <xf numFmtId="0" fontId="10" fillId="0" borderId="31" xfId="0" applyFont="1" applyFill="1" applyBorder="1" applyAlignment="1">
      <alignment horizontal="left" vertical="center" wrapText="1"/>
    </xf>
    <xf numFmtId="0" fontId="0" fillId="0" borderId="31" xfId="0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center" vertical="center"/>
    </xf>
    <xf numFmtId="0" fontId="73" fillId="0" borderId="29" xfId="0" applyFont="1" applyFill="1" applyBorder="1" applyAlignment="1">
      <alignment horizontal="center" vertical="center"/>
    </xf>
    <xf numFmtId="0" fontId="73" fillId="0" borderId="3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0" fillId="0" borderId="27" xfId="0" applyFill="1" applyBorder="1" applyAlignment="1">
      <alignment vertical="center"/>
    </xf>
    <xf numFmtId="0" fontId="0" fillId="0" borderId="27" xfId="0" applyFont="1" applyFill="1" applyBorder="1" applyAlignment="1">
      <alignment vertical="center"/>
    </xf>
    <xf numFmtId="0" fontId="51" fillId="0" borderId="5" xfId="0" applyFont="1" applyFill="1" applyBorder="1" applyAlignment="1">
      <alignment horizontal="center" vertical="center"/>
    </xf>
    <xf numFmtId="0" fontId="51" fillId="0" borderId="27" xfId="0" applyFont="1" applyFill="1" applyBorder="1" applyAlignment="1">
      <alignment horizontal="center" vertical="center"/>
    </xf>
    <xf numFmtId="0" fontId="73" fillId="0" borderId="5" xfId="0" applyFont="1" applyFill="1" applyBorder="1" applyAlignment="1">
      <alignment horizontal="center" vertical="center"/>
    </xf>
    <xf numFmtId="0" fontId="73" fillId="0" borderId="5" xfId="0" applyFont="1" applyFill="1" applyBorder="1" applyAlignment="1">
      <alignment vertical="center"/>
    </xf>
    <xf numFmtId="0" fontId="73" fillId="0" borderId="3" xfId="0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3" fillId="0" borderId="5" xfId="0" applyFont="1" applyFill="1" applyBorder="1" applyAlignment="1">
      <alignment horizontal="left" vertical="center"/>
    </xf>
    <xf numFmtId="0" fontId="73" fillId="0" borderId="27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73" fillId="0" borderId="29" xfId="0" applyFont="1" applyFill="1" applyBorder="1" applyAlignment="1">
      <alignment horizontal="left" vertical="center"/>
    </xf>
    <xf numFmtId="0" fontId="73" fillId="0" borderId="38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left" vertical="center"/>
    </xf>
    <xf numFmtId="0" fontId="73" fillId="0" borderId="31" xfId="0" applyFont="1" applyFill="1" applyBorder="1" applyAlignment="1">
      <alignment horizontal="left" vertical="center"/>
    </xf>
    <xf numFmtId="0" fontId="73" fillId="0" borderId="32" xfId="0" applyFont="1" applyFill="1" applyBorder="1" applyAlignment="1">
      <alignment horizontal="left" vertical="center"/>
    </xf>
    <xf numFmtId="0" fontId="79" fillId="0" borderId="6" xfId="0" applyFont="1" applyFill="1" applyBorder="1" applyAlignment="1">
      <alignment horizontal="left" wrapText="1"/>
    </xf>
    <xf numFmtId="0" fontId="80" fillId="0" borderId="0" xfId="0" applyFont="1" applyFill="1" applyBorder="1" applyAlignment="1">
      <alignment horizontal="left"/>
    </xf>
    <xf numFmtId="0" fontId="80" fillId="0" borderId="0" xfId="0" applyFont="1" applyFill="1" applyAlignment="1"/>
    <xf numFmtId="0" fontId="50" fillId="0" borderId="0" xfId="0" applyFont="1" applyFill="1" applyAlignment="1"/>
    <xf numFmtId="0" fontId="32" fillId="2" borderId="0" xfId="0" applyFont="1" applyFill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right" vertical="center"/>
    </xf>
    <xf numFmtId="0" fontId="73" fillId="0" borderId="3" xfId="0" applyFont="1" applyFill="1" applyBorder="1" applyAlignment="1">
      <alignment horizontal="right" vertical="center"/>
    </xf>
    <xf numFmtId="10" fontId="9" fillId="0" borderId="4" xfId="0" applyNumberFormat="1" applyFont="1" applyFill="1" applyBorder="1" applyAlignment="1">
      <alignment horizontal="left" vertical="center"/>
    </xf>
    <xf numFmtId="10" fontId="9" fillId="0" borderId="5" xfId="0" applyNumberFormat="1" applyFont="1" applyFill="1" applyBorder="1" applyAlignment="1">
      <alignment horizontal="left" vertical="center"/>
    </xf>
    <xf numFmtId="10" fontId="9" fillId="0" borderId="27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7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88" fillId="0" borderId="5" xfId="0" applyFont="1" applyFill="1" applyBorder="1" applyAlignment="1">
      <alignment horizontal="center" vertical="center"/>
    </xf>
    <xf numFmtId="0" fontId="88" fillId="0" borderId="27" xfId="0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horizontal="left" vertical="center" wrapText="1"/>
    </xf>
    <xf numFmtId="0" fontId="90" fillId="0" borderId="0" xfId="0" applyFont="1" applyFill="1" applyAlignment="1">
      <alignment horizontal="left" vertical="center" wrapText="1"/>
    </xf>
    <xf numFmtId="0" fontId="10" fillId="0" borderId="3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27" xfId="0" applyFont="1" applyFill="1" applyBorder="1" applyAlignment="1">
      <alignment vertical="center"/>
    </xf>
    <xf numFmtId="0" fontId="89" fillId="0" borderId="29" xfId="0" applyFont="1" applyFill="1" applyBorder="1" applyAlignment="1">
      <alignment horizontal="left" vertical="center" wrapText="1"/>
    </xf>
    <xf numFmtId="0" fontId="73" fillId="0" borderId="29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 wrapText="1"/>
    </xf>
    <xf numFmtId="0" fontId="87" fillId="0" borderId="29" xfId="0" applyFont="1" applyFill="1" applyBorder="1" applyAlignment="1">
      <alignment horizontal="left" vertical="center" wrapText="1"/>
    </xf>
    <xf numFmtId="0" fontId="87" fillId="0" borderId="0" xfId="0" applyFont="1" applyFill="1" applyBorder="1" applyAlignment="1">
      <alignment horizontal="left" vertical="center" wrapText="1"/>
    </xf>
    <xf numFmtId="0" fontId="87" fillId="0" borderId="0" xfId="0" applyFont="1" applyFill="1" applyBorder="1" applyAlignment="1">
      <alignment vertical="center" wrapText="1"/>
    </xf>
    <xf numFmtId="0" fontId="73" fillId="0" borderId="31" xfId="0" applyFont="1" applyFill="1" applyBorder="1" applyAlignment="1">
      <alignment horizontal="left" vertical="center" wrapText="1"/>
    </xf>
    <xf numFmtId="0" fontId="73" fillId="0" borderId="27" xfId="0" applyFont="1" applyFill="1" applyBorder="1" applyAlignment="1">
      <alignment vertical="center"/>
    </xf>
    <xf numFmtId="0" fontId="79" fillId="2" borderId="6" xfId="0" applyFont="1" applyFill="1" applyBorder="1" applyAlignment="1">
      <alignment horizontal="left" wrapText="1"/>
    </xf>
    <xf numFmtId="0" fontId="80" fillId="2" borderId="0" xfId="0" applyFont="1" applyFill="1" applyBorder="1" applyAlignment="1">
      <alignment horizontal="left"/>
    </xf>
    <xf numFmtId="0" fontId="80" fillId="2" borderId="0" xfId="0" applyFont="1" applyFill="1" applyAlignment="1"/>
    <xf numFmtId="0" fontId="50" fillId="2" borderId="0" xfId="0" applyFont="1" applyFill="1" applyAlignment="1"/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3" fillId="2" borderId="3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87" fillId="2" borderId="0" xfId="0" applyFont="1" applyFill="1" applyAlignment="1">
      <alignment horizontal="left" vertical="center" wrapText="1"/>
    </xf>
    <xf numFmtId="0" fontId="88" fillId="2" borderId="5" xfId="0" applyFont="1" applyFill="1" applyBorder="1" applyAlignment="1">
      <alignment horizontal="center" vertical="center"/>
    </xf>
    <xf numFmtId="0" fontId="88" fillId="2" borderId="27" xfId="0" applyFont="1" applyFill="1" applyBorder="1" applyAlignment="1">
      <alignment horizontal="center" vertical="center"/>
    </xf>
    <xf numFmtId="0" fontId="89" fillId="2" borderId="0" xfId="0" applyFont="1" applyFill="1" applyBorder="1" applyAlignment="1">
      <alignment horizontal="left" vertical="center" wrapText="1"/>
    </xf>
    <xf numFmtId="0" fontId="90" fillId="2" borderId="0" xfId="0" applyFont="1" applyFill="1" applyAlignment="1">
      <alignment horizontal="left" vertical="center" wrapText="1"/>
    </xf>
    <xf numFmtId="0" fontId="9" fillId="2" borderId="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27" xfId="0" applyFont="1" applyFill="1" applyBorder="1" applyAlignment="1">
      <alignment vertical="center"/>
    </xf>
    <xf numFmtId="0" fontId="89" fillId="2" borderId="29" xfId="0" applyFont="1" applyFill="1" applyBorder="1" applyAlignment="1">
      <alignment horizontal="left" vertical="center" wrapText="1"/>
    </xf>
    <xf numFmtId="0" fontId="73" fillId="2" borderId="29" xfId="0" applyFont="1" applyFill="1" applyBorder="1" applyAlignment="1">
      <alignment horizontal="left" vertical="center" wrapText="1"/>
    </xf>
    <xf numFmtId="0" fontId="89" fillId="2" borderId="0" xfId="0" applyFont="1" applyFill="1" applyBorder="1" applyAlignment="1">
      <alignment horizontal="left" vertical="center"/>
    </xf>
    <xf numFmtId="0" fontId="73" fillId="2" borderId="0" xfId="0" applyFont="1" applyFill="1" applyAlignment="1">
      <alignment horizontal="left" vertical="center"/>
    </xf>
    <xf numFmtId="0" fontId="73" fillId="2" borderId="5" xfId="0" applyFont="1" applyFill="1" applyBorder="1" applyAlignment="1">
      <alignment horizontal="left" vertical="center"/>
    </xf>
    <xf numFmtId="0" fontId="73" fillId="2" borderId="27" xfId="0" applyFont="1" applyFill="1" applyBorder="1" applyAlignment="1">
      <alignment horizontal="left" vertical="center"/>
    </xf>
    <xf numFmtId="0" fontId="9" fillId="2" borderId="29" xfId="0" applyFont="1" applyFill="1" applyBorder="1" applyAlignment="1">
      <alignment horizontal="left" vertical="center" wrapText="1"/>
    </xf>
    <xf numFmtId="0" fontId="87" fillId="2" borderId="29" xfId="0" applyFont="1" applyFill="1" applyBorder="1" applyAlignment="1">
      <alignment horizontal="left" vertical="center" wrapText="1"/>
    </xf>
    <xf numFmtId="0" fontId="87" fillId="2" borderId="0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87" fillId="2" borderId="0" xfId="0" applyFont="1" applyFill="1" applyBorder="1" applyAlignment="1">
      <alignment vertical="center" wrapText="1"/>
    </xf>
    <xf numFmtId="0" fontId="10" fillId="2" borderId="31" xfId="0" applyFont="1" applyFill="1" applyBorder="1" applyAlignment="1">
      <alignment horizontal="left" vertical="center" wrapText="1"/>
    </xf>
    <xf numFmtId="0" fontId="73" fillId="2" borderId="31" xfId="0" applyFont="1" applyFill="1" applyBorder="1" applyAlignment="1">
      <alignment horizontal="left" vertical="center" wrapText="1"/>
    </xf>
    <xf numFmtId="0" fontId="10" fillId="2" borderId="28" xfId="0" applyFont="1" applyFill="1" applyBorder="1" applyAlignment="1">
      <alignment horizontal="center" vertical="center"/>
    </xf>
    <xf numFmtId="0" fontId="73" fillId="2" borderId="29" xfId="0" applyFont="1" applyFill="1" applyBorder="1" applyAlignment="1">
      <alignment horizontal="center" vertical="center"/>
    </xf>
    <xf numFmtId="0" fontId="73" fillId="2" borderId="38" xfId="0" applyFont="1" applyFill="1" applyBorder="1" applyAlignment="1">
      <alignment horizontal="center" vertical="center"/>
    </xf>
    <xf numFmtId="0" fontId="73" fillId="2" borderId="5" xfId="0" applyFont="1" applyFill="1" applyBorder="1" applyAlignment="1">
      <alignment horizontal="center" vertical="center"/>
    </xf>
    <xf numFmtId="0" fontId="73" fillId="2" borderId="27" xfId="0" applyFont="1" applyFill="1" applyBorder="1" applyAlignment="1">
      <alignment horizontal="center" vertical="center"/>
    </xf>
    <xf numFmtId="0" fontId="73" fillId="2" borderId="27" xfId="0" applyFont="1" applyFill="1" applyBorder="1" applyAlignment="1">
      <alignment vertical="center"/>
    </xf>
    <xf numFmtId="0" fontId="9" fillId="2" borderId="28" xfId="0" applyFont="1" applyFill="1" applyBorder="1" applyAlignment="1">
      <alignment horizontal="left" vertical="center"/>
    </xf>
    <xf numFmtId="0" fontId="73" fillId="2" borderId="29" xfId="0" applyFont="1" applyFill="1" applyBorder="1" applyAlignment="1">
      <alignment horizontal="left" vertical="center"/>
    </xf>
    <xf numFmtId="0" fontId="73" fillId="2" borderId="38" xfId="0" applyFont="1" applyFill="1" applyBorder="1" applyAlignment="1">
      <alignment horizontal="left" vertical="center"/>
    </xf>
    <xf numFmtId="0" fontId="9" fillId="2" borderId="30" xfId="0" applyFont="1" applyFill="1" applyBorder="1" applyAlignment="1">
      <alignment horizontal="left" vertical="center"/>
    </xf>
    <xf numFmtId="0" fontId="73" fillId="2" borderId="31" xfId="0" applyFont="1" applyFill="1" applyBorder="1" applyAlignment="1">
      <alignment horizontal="left" vertical="center"/>
    </xf>
    <xf numFmtId="0" fontId="73" fillId="2" borderId="32" xfId="0" applyFont="1" applyFill="1" applyBorder="1" applyAlignment="1">
      <alignment horizontal="left" vertical="center"/>
    </xf>
    <xf numFmtId="0" fontId="91" fillId="2" borderId="6" xfId="0" applyFont="1" applyFill="1" applyBorder="1" applyAlignment="1">
      <alignment horizontal="left" wrapText="1"/>
    </xf>
    <xf numFmtId="0" fontId="92" fillId="2" borderId="0" xfId="0" applyFont="1" applyFill="1" applyBorder="1" applyAlignment="1">
      <alignment horizontal="left"/>
    </xf>
    <xf numFmtId="0" fontId="92" fillId="2" borderId="0" xfId="0" applyFont="1" applyFill="1" applyAlignment="1"/>
    <xf numFmtId="0" fontId="73" fillId="2" borderId="0" xfId="0" applyFont="1" applyFill="1" applyAlignment="1"/>
    <xf numFmtId="0" fontId="10" fillId="0" borderId="4" xfId="0" applyFont="1" applyFill="1" applyBorder="1" applyAlignment="1">
      <alignment horizontal="left" vertical="center"/>
    </xf>
    <xf numFmtId="0" fontId="43" fillId="2" borderId="3" xfId="0" applyFont="1" applyFill="1" applyBorder="1" applyAlignment="1">
      <alignment horizontal="left" vertical="center" wrapText="1"/>
    </xf>
    <xf numFmtId="1" fontId="103" fillId="2" borderId="3" xfId="0" applyNumberFormat="1" applyFont="1" applyFill="1" applyBorder="1" applyAlignment="1">
      <alignment horizontal="center" vertical="center" wrapText="1" shrinkToFit="1"/>
    </xf>
    <xf numFmtId="0" fontId="42" fillId="9" borderId="3" xfId="0" applyFont="1" applyFill="1" applyBorder="1" applyAlignment="1">
      <alignment horizontal="left" vertical="center" wrapText="1"/>
    </xf>
    <xf numFmtId="1" fontId="101" fillId="9" borderId="3" xfId="0" applyNumberFormat="1" applyFont="1" applyFill="1" applyBorder="1" applyAlignment="1">
      <alignment horizontal="center" vertical="center" wrapText="1" shrinkToFit="1"/>
    </xf>
    <xf numFmtId="0" fontId="103" fillId="9" borderId="3" xfId="0" applyFont="1" applyFill="1" applyBorder="1" applyAlignment="1">
      <alignment horizontal="left" vertical="center" wrapText="1"/>
    </xf>
    <xf numFmtId="1" fontId="43" fillId="2" borderId="3" xfId="0" applyNumberFormat="1" applyFont="1" applyFill="1" applyBorder="1" applyAlignment="1">
      <alignment horizontal="center" vertical="center" wrapText="1" shrinkToFit="1"/>
    </xf>
    <xf numFmtId="0" fontId="101" fillId="0" borderId="31" xfId="0" applyFont="1" applyBorder="1" applyAlignment="1">
      <alignment horizontal="left" vertical="center" wrapText="1"/>
    </xf>
    <xf numFmtId="0" fontId="103" fillId="0" borderId="31" xfId="0" applyFont="1" applyBorder="1" applyAlignment="1">
      <alignment horizontal="left" vertical="center" wrapText="1"/>
    </xf>
    <xf numFmtId="0" fontId="96" fillId="8" borderId="3" xfId="0" applyFont="1" applyFill="1" applyBorder="1" applyAlignment="1">
      <alignment horizontal="left" vertical="center" wrapText="1"/>
    </xf>
    <xf numFmtId="0" fontId="42" fillId="2" borderId="3" xfId="0" applyFont="1" applyFill="1" applyBorder="1" applyAlignment="1">
      <alignment horizontal="center" vertical="center" wrapText="1"/>
    </xf>
    <xf numFmtId="0" fontId="56" fillId="2" borderId="3" xfId="0" applyFont="1" applyFill="1" applyBorder="1" applyAlignment="1">
      <alignment horizontal="left" vertical="center"/>
    </xf>
    <xf numFmtId="0" fontId="84" fillId="2" borderId="3" xfId="0" applyFont="1" applyFill="1" applyBorder="1" applyAlignment="1">
      <alignment horizontal="left"/>
    </xf>
    <xf numFmtId="0" fontId="62" fillId="2" borderId="4" xfId="0" applyFont="1" applyFill="1" applyBorder="1" applyAlignment="1">
      <alignment horizontal="center" vertical="center"/>
    </xf>
    <xf numFmtId="0" fontId="62" fillId="2" borderId="27" xfId="0" applyFont="1" applyFill="1" applyBorder="1" applyAlignment="1">
      <alignment horizontal="center" vertical="center"/>
    </xf>
    <xf numFmtId="0" fontId="74" fillId="2" borderId="4" xfId="0" applyFont="1" applyFill="1" applyBorder="1" applyAlignment="1">
      <alignment horizontal="left" vertical="center" wrapText="1"/>
    </xf>
    <xf numFmtId="0" fontId="74" fillId="2" borderId="5" xfId="0" applyFont="1" applyFill="1" applyBorder="1" applyAlignment="1">
      <alignment horizontal="left" vertical="center" wrapText="1"/>
    </xf>
    <xf numFmtId="0" fontId="74" fillId="2" borderId="27" xfId="0" applyFont="1" applyFill="1" applyBorder="1" applyAlignment="1">
      <alignment horizontal="left" vertical="center" wrapText="1"/>
    </xf>
    <xf numFmtId="4" fontId="62" fillId="2" borderId="4" xfId="0" applyNumberFormat="1" applyFont="1" applyFill="1" applyBorder="1" applyAlignment="1">
      <alignment horizontal="center" vertical="center"/>
    </xf>
    <xf numFmtId="0" fontId="62" fillId="2" borderId="27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wrapText="1"/>
    </xf>
    <xf numFmtId="0" fontId="60" fillId="2" borderId="23" xfId="0" applyFont="1" applyFill="1" applyBorder="1" applyAlignment="1">
      <alignment horizontal="center" vertical="center" wrapText="1"/>
    </xf>
    <xf numFmtId="0" fontId="60" fillId="2" borderId="3" xfId="0" applyFont="1" applyFill="1" applyBorder="1" applyAlignment="1">
      <alignment horizontal="center" vertical="center" wrapText="1"/>
    </xf>
    <xf numFmtId="0" fontId="60" fillId="2" borderId="4" xfId="0" applyFont="1" applyFill="1" applyBorder="1" applyAlignment="1">
      <alignment horizontal="center" vertical="center" wrapText="1"/>
    </xf>
    <xf numFmtId="0" fontId="60" fillId="2" borderId="5" xfId="0" applyFont="1" applyFill="1" applyBorder="1" applyAlignment="1">
      <alignment horizontal="center" vertical="center" wrapText="1"/>
    </xf>
    <xf numFmtId="0" fontId="60" fillId="2" borderId="2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60" fillId="2" borderId="63" xfId="0" applyFont="1" applyFill="1" applyBorder="1" applyAlignment="1">
      <alignment horizontal="center" vertical="center" wrapText="1"/>
    </xf>
    <xf numFmtId="0" fontId="60" fillId="2" borderId="41" xfId="0" applyFont="1" applyFill="1" applyBorder="1" applyAlignment="1">
      <alignment horizontal="center" vertical="center" wrapText="1"/>
    </xf>
    <xf numFmtId="0" fontId="60" fillId="2" borderId="61" xfId="0" applyFont="1" applyFill="1" applyBorder="1" applyAlignment="1">
      <alignment horizontal="center" vertical="center" wrapText="1"/>
    </xf>
    <xf numFmtId="0" fontId="95" fillId="0" borderId="4" xfId="0" applyFont="1" applyBorder="1" applyAlignment="1">
      <alignment horizontal="center" wrapText="1"/>
    </xf>
    <xf numFmtId="0" fontId="95" fillId="0" borderId="5" xfId="0" applyFont="1" applyBorder="1" applyAlignment="1">
      <alignment horizontal="center" wrapText="1"/>
    </xf>
    <xf numFmtId="0" fontId="95" fillId="0" borderId="27" xfId="0" applyFont="1" applyBorder="1" applyAlignment="1">
      <alignment horizontal="center" wrapText="1"/>
    </xf>
    <xf numFmtId="0" fontId="29" fillId="2" borderId="3" xfId="0" applyFont="1" applyFill="1" applyBorder="1" applyAlignment="1">
      <alignment horizontal="center"/>
    </xf>
    <xf numFmtId="0" fontId="40" fillId="2" borderId="33" xfId="0" applyFont="1" applyFill="1" applyBorder="1" applyAlignment="1">
      <alignment horizontal="center"/>
    </xf>
    <xf numFmtId="0" fontId="29" fillId="2" borderId="3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2" fontId="29" fillId="14" borderId="79" xfId="0" applyNumberFormat="1" applyFont="1" applyFill="1" applyBorder="1" applyAlignment="1">
      <alignment horizontal="center"/>
    </xf>
    <xf numFmtId="2" fontId="29" fillId="14" borderId="19" xfId="0" applyNumberFormat="1" applyFont="1" applyFill="1" applyBorder="1" applyAlignment="1">
      <alignment horizontal="center"/>
    </xf>
    <xf numFmtId="0" fontId="100" fillId="2" borderId="3" xfId="0" applyFont="1" applyFill="1" applyBorder="1" applyAlignment="1">
      <alignment horizontal="center" vertical="center" wrapText="1"/>
    </xf>
    <xf numFmtId="0" fontId="81" fillId="0" borderId="29" xfId="0" applyFont="1" applyBorder="1" applyAlignment="1">
      <alignment horizontal="center" vertical="center"/>
    </xf>
    <xf numFmtId="0" fontId="81" fillId="0" borderId="38" xfId="0" applyFont="1" applyBorder="1" applyAlignment="1">
      <alignment horizontal="center" vertical="center"/>
    </xf>
    <xf numFmtId="0" fontId="60" fillId="6" borderId="3" xfId="0" applyFont="1" applyFill="1" applyBorder="1" applyAlignment="1">
      <alignment horizontal="center" vertical="center" wrapText="1"/>
    </xf>
    <xf numFmtId="4" fontId="71" fillId="2" borderId="3" xfId="0" applyNumberFormat="1" applyFont="1" applyFill="1" applyBorder="1" applyAlignment="1">
      <alignment horizontal="center"/>
    </xf>
    <xf numFmtId="4" fontId="71" fillId="0" borderId="3" xfId="0" applyNumberFormat="1" applyFont="1" applyBorder="1" applyAlignment="1">
      <alignment horizontal="center"/>
    </xf>
    <xf numFmtId="0" fontId="71" fillId="0" borderId="3" xfId="0" applyFont="1" applyBorder="1" applyAlignment="1">
      <alignment horizontal="center"/>
    </xf>
    <xf numFmtId="165" fontId="71" fillId="16" borderId="4" xfId="69" applyFont="1" applyFill="1" applyBorder="1" applyAlignment="1">
      <alignment horizontal="center"/>
    </xf>
    <xf numFmtId="165" fontId="71" fillId="16" borderId="27" xfId="69" applyFont="1" applyFill="1" applyBorder="1" applyAlignment="1">
      <alignment horizontal="center"/>
    </xf>
    <xf numFmtId="165" fontId="71" fillId="16" borderId="3" xfId="69" applyFont="1" applyFill="1" applyBorder="1" applyAlignment="1">
      <alignment horizontal="center"/>
    </xf>
    <xf numFmtId="0" fontId="100" fillId="0" borderId="0" xfId="0" applyFont="1" applyAlignment="1">
      <alignment horizontal="center"/>
    </xf>
    <xf numFmtId="0" fontId="0" fillId="2" borderId="4" xfId="0" applyFont="1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42" fillId="18" borderId="33" xfId="0" applyFont="1" applyFill="1" applyBorder="1" applyAlignment="1">
      <alignment horizontal="center" vertical="center" wrapText="1"/>
    </xf>
    <xf numFmtId="0" fontId="42" fillId="18" borderId="20" xfId="0" applyFont="1" applyFill="1" applyBorder="1" applyAlignment="1">
      <alignment horizontal="center" vertical="center" wrapText="1"/>
    </xf>
    <xf numFmtId="0" fontId="42" fillId="13" borderId="33" xfId="0" applyFont="1" applyFill="1" applyBorder="1" applyAlignment="1">
      <alignment horizontal="center" vertical="center" textRotation="90" wrapText="1"/>
    </xf>
    <xf numFmtId="0" fontId="42" fillId="13" borderId="76" xfId="0" applyFont="1" applyFill="1" applyBorder="1" applyAlignment="1">
      <alignment horizontal="center" vertical="center" textRotation="90" wrapText="1"/>
    </xf>
    <xf numFmtId="0" fontId="42" fillId="13" borderId="20" xfId="0" applyFont="1" applyFill="1" applyBorder="1" applyAlignment="1">
      <alignment horizontal="center" vertical="center" textRotation="90" wrapText="1"/>
    </xf>
    <xf numFmtId="0" fontId="42" fillId="13" borderId="4" xfId="0" applyFont="1" applyFill="1" applyBorder="1" applyAlignment="1">
      <alignment horizontal="center" vertical="center" wrapText="1"/>
    </xf>
    <xf numFmtId="0" fontId="42" fillId="13" borderId="27" xfId="0" applyFont="1" applyFill="1" applyBorder="1" applyAlignment="1">
      <alignment horizontal="center" vertical="center" wrapText="1"/>
    </xf>
    <xf numFmtId="0" fontId="42" fillId="13" borderId="3" xfId="0" applyFont="1" applyFill="1" applyBorder="1" applyAlignment="1">
      <alignment horizontal="center" vertical="center" textRotation="90" wrapText="1"/>
    </xf>
    <xf numFmtId="0" fontId="69" fillId="0" borderId="3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74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42" fillId="13" borderId="3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2" fontId="29" fillId="17" borderId="3" xfId="0" applyNumberFormat="1" applyFont="1" applyFill="1" applyBorder="1" applyAlignment="1">
      <alignment horizontal="center"/>
    </xf>
    <xf numFmtId="2" fontId="29" fillId="17" borderId="4" xfId="0" applyNumberFormat="1" applyFont="1" applyFill="1" applyBorder="1" applyAlignment="1">
      <alignment horizontal="center"/>
    </xf>
    <xf numFmtId="0" fontId="3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3" fillId="0" borderId="4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2" fillId="12" borderId="3" xfId="0" applyFont="1" applyFill="1" applyBorder="1" applyAlignment="1">
      <alignment horizontal="center" vertical="center" wrapText="1"/>
    </xf>
    <xf numFmtId="0" fontId="42" fillId="12" borderId="3" xfId="0" applyFont="1" applyFill="1" applyBorder="1" applyAlignment="1">
      <alignment horizontal="center" vertical="center" textRotation="90" wrapText="1"/>
    </xf>
    <xf numFmtId="2" fontId="29" fillId="14" borderId="18" xfId="0" applyNumberFormat="1" applyFont="1" applyFill="1" applyBorder="1" applyAlignment="1">
      <alignment horizontal="center" vertical="center"/>
    </xf>
    <xf numFmtId="2" fontId="29" fillId="14" borderId="19" xfId="0" applyNumberFormat="1" applyFont="1" applyFill="1" applyBorder="1" applyAlignment="1">
      <alignment horizontal="center" vertical="center"/>
    </xf>
    <xf numFmtId="0" fontId="0" fillId="2" borderId="33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 wrapText="1"/>
    </xf>
    <xf numFmtId="0" fontId="0" fillId="2" borderId="38" xfId="0" applyFont="1" applyFill="1" applyBorder="1" applyAlignment="1">
      <alignment horizontal="center" vertical="center" wrapText="1"/>
    </xf>
    <xf numFmtId="0" fontId="0" fillId="2" borderId="33" xfId="0" applyFont="1" applyFill="1" applyBorder="1" applyAlignment="1">
      <alignment horizontal="center" vertical="center" wrapText="1"/>
    </xf>
    <xf numFmtId="2" fontId="29" fillId="14" borderId="79" xfId="0" applyNumberFormat="1" applyFont="1" applyFill="1" applyBorder="1" applyAlignment="1">
      <alignment horizontal="center" vertical="center"/>
    </xf>
    <xf numFmtId="2" fontId="29" fillId="14" borderId="80" xfId="0" applyNumberFormat="1" applyFont="1" applyFill="1" applyBorder="1" applyAlignment="1">
      <alignment horizontal="center" vertical="center"/>
    </xf>
    <xf numFmtId="2" fontId="29" fillId="14" borderId="64" xfId="0" applyNumberFormat="1" applyFont="1" applyFill="1" applyBorder="1" applyAlignment="1">
      <alignment horizontal="center" vertical="center"/>
    </xf>
    <xf numFmtId="4" fontId="0" fillId="2" borderId="20" xfId="0" applyNumberFormat="1" applyFont="1" applyFill="1" applyBorder="1" applyAlignment="1">
      <alignment horizontal="center"/>
    </xf>
    <xf numFmtId="4" fontId="58" fillId="16" borderId="4" xfId="0" applyNumberFormat="1" applyFont="1" applyFill="1" applyBorder="1" applyAlignment="1">
      <alignment horizontal="center"/>
    </xf>
    <xf numFmtId="4" fontId="58" fillId="16" borderId="27" xfId="0" applyNumberFormat="1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30" fillId="2" borderId="4" xfId="0" applyFont="1" applyFill="1" applyBorder="1" applyAlignment="1">
      <alignment horizontal="center" vertical="center" wrapText="1"/>
    </xf>
    <xf numFmtId="2" fontId="99" fillId="14" borderId="79" xfId="0" applyNumberFormat="1" applyFont="1" applyFill="1" applyBorder="1" applyAlignment="1">
      <alignment horizontal="center"/>
    </xf>
    <xf numFmtId="2" fontId="99" fillId="14" borderId="19" xfId="0" applyNumberFormat="1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4" fontId="98" fillId="2" borderId="20" xfId="0" applyNumberFormat="1" applyFont="1" applyFill="1" applyBorder="1" applyAlignment="1">
      <alignment horizontal="center"/>
    </xf>
    <xf numFmtId="0" fontId="61" fillId="2" borderId="23" xfId="0" applyFont="1" applyFill="1" applyBorder="1" applyAlignment="1">
      <alignment horizontal="center" vertical="center" wrapText="1"/>
    </xf>
    <xf numFmtId="4" fontId="71" fillId="16" borderId="4" xfId="0" applyNumberFormat="1" applyFont="1" applyFill="1" applyBorder="1" applyAlignment="1">
      <alignment horizontal="center"/>
    </xf>
    <xf numFmtId="0" fontId="71" fillId="16" borderId="27" xfId="0" applyFont="1" applyFill="1" applyBorder="1" applyAlignment="1">
      <alignment horizontal="center"/>
    </xf>
    <xf numFmtId="4" fontId="71" fillId="14" borderId="78" xfId="0" applyNumberFormat="1" applyFont="1" applyFill="1" applyBorder="1" applyAlignment="1">
      <alignment horizontal="center"/>
    </xf>
    <xf numFmtId="4" fontId="71" fillId="14" borderId="77" xfId="0" applyNumberFormat="1" applyFont="1" applyFill="1" applyBorder="1" applyAlignment="1">
      <alignment horizontal="center"/>
    </xf>
    <xf numFmtId="0" fontId="71" fillId="0" borderId="4" xfId="0" applyFont="1" applyBorder="1" applyAlignment="1">
      <alignment horizontal="center"/>
    </xf>
    <xf numFmtId="0" fontId="71" fillId="0" borderId="5" xfId="0" applyFont="1" applyBorder="1" applyAlignment="1">
      <alignment horizontal="center"/>
    </xf>
    <xf numFmtId="0" fontId="71" fillId="0" borderId="27" xfId="0" applyFont="1" applyBorder="1" applyAlignment="1">
      <alignment horizontal="center"/>
    </xf>
    <xf numFmtId="4" fontId="71" fillId="16" borderId="28" xfId="0" applyNumberFormat="1" applyFont="1" applyFill="1" applyBorder="1" applyAlignment="1">
      <alignment horizontal="center"/>
    </xf>
    <xf numFmtId="4" fontId="71" fillId="16" borderId="38" xfId="0" applyNumberFormat="1" applyFont="1" applyFill="1" applyBorder="1" applyAlignment="1">
      <alignment horizontal="center"/>
    </xf>
    <xf numFmtId="10" fontId="9" fillId="2" borderId="3" xfId="76" applyNumberFormat="1" applyFont="1" applyFill="1" applyBorder="1" applyAlignment="1">
      <alignment horizontal="center" vertical="center"/>
    </xf>
  </cellXfs>
  <cellStyles count="77">
    <cellStyle name="Excel_BuiltIn_Título 2" xfId="1"/>
    <cellStyle name="Hyperlink 2" xfId="2"/>
    <cellStyle name="Hyperlink 2 2" xfId="3"/>
    <cellStyle name="Hyperlink 3" xfId="4"/>
    <cellStyle name="Moeda" xfId="5" builtinId="4"/>
    <cellStyle name="Moeda 2" xfId="6"/>
    <cellStyle name="Moeda 2 2" xfId="7"/>
    <cellStyle name="Moeda 2 2 2" xfId="8"/>
    <cellStyle name="Moeda 2 3" xfId="9"/>
    <cellStyle name="Moeda 2 3 2" xfId="10"/>
    <cellStyle name="Moeda 2 3 3" xfId="11"/>
    <cellStyle name="Moeda 3" xfId="12"/>
    <cellStyle name="Moeda 3 2" xfId="13"/>
    <cellStyle name="Moeda 4" xfId="14"/>
    <cellStyle name="Moeda 4 2" xfId="15"/>
    <cellStyle name="Moeda 4 3" xfId="16"/>
    <cellStyle name="Moeda 4 4" xfId="17"/>
    <cellStyle name="Moeda 4 5" xfId="18"/>
    <cellStyle name="Moeda 4 6" xfId="19"/>
    <cellStyle name="Moeda 4 7" xfId="20"/>
    <cellStyle name="Moeda 4 7 2" xfId="21"/>
    <cellStyle name="Moeda 4_Atacadão_Vigilância - Taguatinga" xfId="22"/>
    <cellStyle name="Moeda 5" xfId="23"/>
    <cellStyle name="Moeda 5 2" xfId="24"/>
    <cellStyle name="Moeda 5 3" xfId="25"/>
    <cellStyle name="Moeda 6" xfId="26"/>
    <cellStyle name="Moeda 6 2" xfId="27"/>
    <cellStyle name="Moeda 7" xfId="28"/>
    <cellStyle name="Normal" xfId="0" builtinId="0"/>
    <cellStyle name="Normal 13" xfId="29"/>
    <cellStyle name="Normal 2" xfId="30"/>
    <cellStyle name="Normal 2 2" xfId="31"/>
    <cellStyle name="Normal 2 3 2" xfId="32"/>
    <cellStyle name="Normal 3" xfId="33"/>
    <cellStyle name="Normal 3 2" xfId="34"/>
    <cellStyle name="Normal 3__HPlus_Vigilancia_Reajuste 2012" xfId="35"/>
    <cellStyle name="Normal 4 2" xfId="36"/>
    <cellStyle name="Porcentagem" xfId="76" builtinId="5"/>
    <cellStyle name="Porcentagem 2" xfId="37"/>
    <cellStyle name="Porcentagem 3" xfId="38"/>
    <cellStyle name="Porcentagem 3 2" xfId="39"/>
    <cellStyle name="Porcentagem 4" xfId="40"/>
    <cellStyle name="Separador de milhares 2" xfId="41"/>
    <cellStyle name="Separador de milhares 2 2" xfId="42"/>
    <cellStyle name="Separador de milhares 2 2 2" xfId="43"/>
    <cellStyle name="Separador de milhares 2 3" xfId="44"/>
    <cellStyle name="Separador de milhares 2 3 2" xfId="45"/>
    <cellStyle name="Separador de milhares 2 3 3" xfId="46"/>
    <cellStyle name="Separador de milhares 2 4" xfId="47"/>
    <cellStyle name="Separador de milhares 2_Atacadão_Vigilância - Taguatinga" xfId="48"/>
    <cellStyle name="Separador de milhares 3" xfId="49"/>
    <cellStyle name="Separador de milhares 3 2" xfId="50"/>
    <cellStyle name="Separador de milhares 4" xfId="51"/>
    <cellStyle name="Separador de milhares 4 10" xfId="52"/>
    <cellStyle name="Separador de milhares 4 2" xfId="53"/>
    <cellStyle name="Separador de milhares 4 3" xfId="54"/>
    <cellStyle name="Separador de milhares 4 4" xfId="55"/>
    <cellStyle name="Separador de milhares 4 5" xfId="56"/>
    <cellStyle name="Separador de milhares 4 6" xfId="57"/>
    <cellStyle name="Separador de milhares 4 7" xfId="58"/>
    <cellStyle name="Separador de milhares 4 8" xfId="59"/>
    <cellStyle name="Separador de milhares 4 8 2" xfId="60"/>
    <cellStyle name="Separador de milhares 4 9" xfId="61"/>
    <cellStyle name="Separador de milhares 4 9 2" xfId="62"/>
    <cellStyle name="Separador de milhares 4_Atacadão_Vigilância - Taguatinga" xfId="63"/>
    <cellStyle name="Separador de milhares 5" xfId="64"/>
    <cellStyle name="Separador de milhares 5 2" xfId="65"/>
    <cellStyle name="Separador de milhares 5 3" xfId="66"/>
    <cellStyle name="Título 1 1" xfId="67"/>
    <cellStyle name="Título 1 1 1" xfId="68"/>
    <cellStyle name="Vírgula" xfId="69" builtinId="3"/>
    <cellStyle name="Vírgula 2" xfId="70"/>
    <cellStyle name="Vírgula 2 2" xfId="71"/>
    <cellStyle name="Vírgula 3" xfId="72"/>
    <cellStyle name="Vírgula 4" xfId="73"/>
    <cellStyle name="Vírgula 5" xfId="74"/>
    <cellStyle name="Vírgula 6" xfId="75"/>
  </cellStyles>
  <dxfs count="1">
    <dxf>
      <font>
        <b val="0"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54"/>
  <sheetViews>
    <sheetView topLeftCell="A137" zoomScale="115" zoomScaleNormal="115" zoomScaleSheetLayoutView="115" workbookViewId="0">
      <selection activeCell="E101" sqref="E101"/>
    </sheetView>
  </sheetViews>
  <sheetFormatPr defaultColWidth="9.140625" defaultRowHeight="12.75" x14ac:dyDescent="0.2"/>
  <cols>
    <col min="1" max="1" width="4" style="6" customWidth="1"/>
    <col min="2" max="2" width="12.28515625" style="6" customWidth="1"/>
    <col min="3" max="3" width="29.85546875" style="6" customWidth="1"/>
    <col min="4" max="4" width="7.28515625" style="6" customWidth="1"/>
    <col min="5" max="5" width="9" style="6" bestFit="1" customWidth="1"/>
    <col min="6" max="6" width="15" style="9" customWidth="1"/>
    <col min="7" max="7" width="13.7109375" style="6" customWidth="1"/>
    <col min="8" max="8" width="9.5703125" style="6" bestFit="1" customWidth="1"/>
    <col min="9" max="16" width="9.140625" style="6"/>
    <col min="17" max="17" width="11.7109375" style="6" customWidth="1"/>
    <col min="18" max="16384" width="9.140625" style="6"/>
  </cols>
  <sheetData>
    <row r="1" spans="1:7" x14ac:dyDescent="0.2">
      <c r="A1" s="574" t="s">
        <v>117</v>
      </c>
      <c r="B1" s="574"/>
      <c r="C1" s="574"/>
      <c r="D1" s="574"/>
      <c r="E1" s="574"/>
      <c r="F1" s="574"/>
      <c r="G1" s="574"/>
    </row>
    <row r="3" spans="1:7" x14ac:dyDescent="0.2">
      <c r="B3" s="7" t="s">
        <v>119</v>
      </c>
      <c r="C3" s="575"/>
      <c r="D3" s="575"/>
      <c r="E3" s="575"/>
      <c r="F3" s="575"/>
      <c r="G3" s="575"/>
    </row>
    <row r="4" spans="1:7" x14ac:dyDescent="0.2">
      <c r="B4" s="7" t="s">
        <v>120</v>
      </c>
      <c r="C4" s="575"/>
      <c r="D4" s="575"/>
      <c r="E4" s="575"/>
      <c r="F4" s="575"/>
      <c r="G4" s="575"/>
    </row>
    <row r="5" spans="1:7" x14ac:dyDescent="0.2">
      <c r="B5" s="7" t="s">
        <v>0</v>
      </c>
      <c r="C5" s="575"/>
      <c r="D5" s="575"/>
      <c r="E5" s="575"/>
      <c r="F5" s="575"/>
      <c r="G5" s="575"/>
    </row>
    <row r="7" spans="1:7" x14ac:dyDescent="0.2">
      <c r="A7" s="559" t="s">
        <v>1</v>
      </c>
      <c r="B7" s="559"/>
      <c r="C7" s="559"/>
      <c r="D7" s="559"/>
      <c r="E7" s="559"/>
      <c r="F7" s="559"/>
      <c r="G7" s="559"/>
    </row>
    <row r="8" spans="1:7" x14ac:dyDescent="0.2">
      <c r="A8" s="8" t="s">
        <v>27</v>
      </c>
      <c r="B8" s="550" t="s">
        <v>2</v>
      </c>
      <c r="C8" s="551"/>
      <c r="D8" s="551"/>
      <c r="E8" s="551"/>
      <c r="F8" s="552"/>
      <c r="G8" s="8"/>
    </row>
    <row r="9" spans="1:7" x14ac:dyDescent="0.2">
      <c r="A9" s="8" t="s">
        <v>28</v>
      </c>
      <c r="B9" s="550" t="s">
        <v>3</v>
      </c>
      <c r="C9" s="551"/>
      <c r="D9" s="551"/>
      <c r="E9" s="551"/>
      <c r="F9" s="552"/>
      <c r="G9" s="8" t="s">
        <v>100</v>
      </c>
    </row>
    <row r="10" spans="1:7" x14ac:dyDescent="0.2">
      <c r="A10" s="8" t="s">
        <v>29</v>
      </c>
      <c r="B10" s="550" t="s">
        <v>124</v>
      </c>
      <c r="C10" s="551"/>
      <c r="D10" s="551"/>
      <c r="E10" s="551"/>
      <c r="F10" s="552"/>
      <c r="G10" s="1" t="s">
        <v>106</v>
      </c>
    </row>
    <row r="11" spans="1:7" x14ac:dyDescent="0.2">
      <c r="A11" s="8" t="s">
        <v>30</v>
      </c>
      <c r="B11" s="550" t="s">
        <v>101</v>
      </c>
      <c r="C11" s="551"/>
      <c r="D11" s="551"/>
      <c r="E11" s="551"/>
      <c r="F11" s="552"/>
      <c r="G11" s="8">
        <v>12</v>
      </c>
    </row>
    <row r="12" spans="1:7" x14ac:dyDescent="0.2">
      <c r="G12" s="10"/>
    </row>
    <row r="13" spans="1:7" x14ac:dyDescent="0.2">
      <c r="A13" s="597" t="s">
        <v>31</v>
      </c>
      <c r="B13" s="597"/>
      <c r="C13" s="597"/>
      <c r="D13" s="597"/>
      <c r="E13" s="597"/>
      <c r="F13" s="597"/>
      <c r="G13" s="597"/>
    </row>
    <row r="14" spans="1:7" ht="15" customHeight="1" x14ac:dyDescent="0.2">
      <c r="A14" s="11" t="s">
        <v>32</v>
      </c>
      <c r="B14" s="12"/>
      <c r="C14" s="581" t="s">
        <v>94</v>
      </c>
      <c r="D14" s="582"/>
      <c r="E14" s="583"/>
      <c r="F14" s="559" t="s">
        <v>33</v>
      </c>
      <c r="G14" s="559"/>
    </row>
    <row r="15" spans="1:7" ht="13.5" x14ac:dyDescent="0.25">
      <c r="A15" s="604" t="s">
        <v>128</v>
      </c>
      <c r="B15" s="604"/>
      <c r="C15" s="584" t="s">
        <v>103</v>
      </c>
      <c r="D15" s="585"/>
      <c r="E15" s="586"/>
      <c r="F15" s="602">
        <v>4</v>
      </c>
      <c r="G15" s="603"/>
    </row>
    <row r="17" spans="1:7" x14ac:dyDescent="0.2">
      <c r="A17" s="567" t="s">
        <v>4</v>
      </c>
      <c r="B17" s="567"/>
      <c r="C17" s="567"/>
      <c r="D17" s="567"/>
      <c r="E17" s="567"/>
      <c r="F17" s="567"/>
      <c r="G17" s="567"/>
    </row>
    <row r="18" spans="1:7" x14ac:dyDescent="0.2">
      <c r="B18" s="26"/>
      <c r="C18" s="26"/>
      <c r="D18" s="26"/>
      <c r="E18" s="26"/>
      <c r="F18" s="13"/>
      <c r="G18" s="26"/>
    </row>
    <row r="19" spans="1:7" x14ac:dyDescent="0.2">
      <c r="A19" s="559" t="s">
        <v>5</v>
      </c>
      <c r="B19" s="559"/>
      <c r="C19" s="559"/>
      <c r="D19" s="559"/>
      <c r="E19" s="559"/>
      <c r="F19" s="559"/>
      <c r="G19" s="559"/>
    </row>
    <row r="20" spans="1:7" x14ac:dyDescent="0.2">
      <c r="A20" s="8">
        <v>1</v>
      </c>
      <c r="B20" s="599" t="s">
        <v>34</v>
      </c>
      <c r="C20" s="600"/>
      <c r="D20" s="600"/>
      <c r="E20" s="601"/>
      <c r="F20" s="581" t="s">
        <v>118</v>
      </c>
      <c r="G20" s="583"/>
    </row>
    <row r="21" spans="1:7" x14ac:dyDescent="0.2">
      <c r="A21" s="8">
        <v>2</v>
      </c>
      <c r="B21" s="550" t="s">
        <v>35</v>
      </c>
      <c r="C21" s="551"/>
      <c r="D21" s="551"/>
      <c r="E21" s="552"/>
      <c r="F21" s="607">
        <v>873.6</v>
      </c>
      <c r="G21" s="608"/>
    </row>
    <row r="22" spans="1:7" x14ac:dyDescent="0.2">
      <c r="A22" s="8">
        <v>3</v>
      </c>
      <c r="B22" s="550" t="s">
        <v>6</v>
      </c>
      <c r="C22" s="551"/>
      <c r="D22" s="551"/>
      <c r="E22" s="552"/>
      <c r="F22" s="592" t="s">
        <v>121</v>
      </c>
      <c r="G22" s="593"/>
    </row>
    <row r="23" spans="1:7" x14ac:dyDescent="0.2">
      <c r="A23" s="8">
        <v>4</v>
      </c>
      <c r="B23" s="550" t="s">
        <v>7</v>
      </c>
      <c r="C23" s="551"/>
      <c r="D23" s="551"/>
      <c r="E23" s="552"/>
      <c r="F23" s="590" t="s">
        <v>108</v>
      </c>
      <c r="G23" s="591"/>
    </row>
    <row r="24" spans="1:7" x14ac:dyDescent="0.2">
      <c r="A24" s="26"/>
      <c r="B24" s="14"/>
      <c r="C24" s="14"/>
      <c r="D24" s="14"/>
      <c r="E24" s="14"/>
      <c r="F24" s="13"/>
      <c r="G24" s="15"/>
    </row>
    <row r="25" spans="1:7" x14ac:dyDescent="0.2">
      <c r="A25" s="26"/>
      <c r="B25" s="570" t="s">
        <v>36</v>
      </c>
      <c r="C25" s="570"/>
      <c r="D25" s="570"/>
      <c r="E25" s="570"/>
      <c r="F25" s="570"/>
      <c r="G25" s="570"/>
    </row>
    <row r="26" spans="1:7" x14ac:dyDescent="0.2">
      <c r="D26" s="51"/>
    </row>
    <row r="27" spans="1:7" x14ac:dyDescent="0.2">
      <c r="B27" s="8">
        <v>1</v>
      </c>
      <c r="C27" s="559" t="s">
        <v>37</v>
      </c>
      <c r="D27" s="559"/>
      <c r="E27" s="559"/>
      <c r="F27" s="16" t="s">
        <v>8</v>
      </c>
      <c r="G27" s="17" t="s">
        <v>9</v>
      </c>
    </row>
    <row r="28" spans="1:7" x14ac:dyDescent="0.2">
      <c r="B28" s="8" t="s">
        <v>27</v>
      </c>
      <c r="C28" s="553" t="s">
        <v>38</v>
      </c>
      <c r="D28" s="553"/>
      <c r="E28" s="553"/>
      <c r="F28" s="19">
        <v>100</v>
      </c>
      <c r="G28" s="2">
        <v>873.6</v>
      </c>
    </row>
    <row r="29" spans="1:7" x14ac:dyDescent="0.2">
      <c r="B29" s="8" t="s">
        <v>28</v>
      </c>
      <c r="C29" s="553" t="s">
        <v>96</v>
      </c>
      <c r="D29" s="553"/>
      <c r="E29" s="553"/>
      <c r="F29" s="18"/>
      <c r="G29" s="19">
        <f>F29*G28</f>
        <v>0</v>
      </c>
    </row>
    <row r="30" spans="1:7" x14ac:dyDescent="0.2">
      <c r="B30" s="8" t="s">
        <v>29</v>
      </c>
      <c r="C30" s="553" t="s">
        <v>97</v>
      </c>
      <c r="D30" s="553"/>
      <c r="E30" s="553"/>
      <c r="F30" s="18"/>
      <c r="G30" s="19">
        <v>0</v>
      </c>
    </row>
    <row r="31" spans="1:7" x14ac:dyDescent="0.2">
      <c r="B31" s="8" t="s">
        <v>30</v>
      </c>
      <c r="C31" s="553" t="s">
        <v>10</v>
      </c>
      <c r="D31" s="553"/>
      <c r="E31" s="553"/>
      <c r="F31" s="18"/>
      <c r="G31" s="19">
        <v>0</v>
      </c>
    </row>
    <row r="32" spans="1:7" x14ac:dyDescent="0.2">
      <c r="B32" s="8" t="s">
        <v>42</v>
      </c>
      <c r="C32" s="553" t="s">
        <v>39</v>
      </c>
      <c r="D32" s="553"/>
      <c r="E32" s="553"/>
      <c r="F32" s="18"/>
      <c r="G32" s="19">
        <v>0</v>
      </c>
    </row>
    <row r="33" spans="1:7" x14ac:dyDescent="0.2">
      <c r="B33" s="8" t="s">
        <v>43</v>
      </c>
      <c r="C33" s="553" t="s">
        <v>40</v>
      </c>
      <c r="D33" s="553"/>
      <c r="E33" s="553"/>
      <c r="F33" s="18"/>
      <c r="G33" s="19">
        <v>0</v>
      </c>
    </row>
    <row r="34" spans="1:7" x14ac:dyDescent="0.2">
      <c r="B34" s="8" t="s">
        <v>44</v>
      </c>
      <c r="C34" s="553" t="s">
        <v>41</v>
      </c>
      <c r="D34" s="553"/>
      <c r="E34" s="553"/>
      <c r="F34" s="18"/>
      <c r="G34" s="19">
        <v>0</v>
      </c>
    </row>
    <row r="35" spans="1:7" x14ac:dyDescent="0.2">
      <c r="B35" s="8" t="s">
        <v>45</v>
      </c>
      <c r="C35" s="553" t="s">
        <v>95</v>
      </c>
      <c r="D35" s="553"/>
      <c r="E35" s="553"/>
      <c r="F35" s="18"/>
      <c r="G35" s="19">
        <f>F35*G28</f>
        <v>0</v>
      </c>
    </row>
    <row r="36" spans="1:7" x14ac:dyDescent="0.2">
      <c r="B36" s="581" t="s">
        <v>26</v>
      </c>
      <c r="C36" s="582"/>
      <c r="D36" s="582"/>
      <c r="E36" s="582"/>
      <c r="F36" s="583"/>
      <c r="G36" s="16">
        <f>SUM(G28:G35)</f>
        <v>873.6</v>
      </c>
    </row>
    <row r="38" spans="1:7" ht="15.75" customHeight="1" x14ac:dyDescent="0.2">
      <c r="A38" s="579" t="s">
        <v>46</v>
      </c>
      <c r="B38" s="579"/>
      <c r="C38" s="579"/>
      <c r="D38" s="579"/>
      <c r="E38" s="579"/>
      <c r="F38" s="579"/>
      <c r="G38" s="26"/>
    </row>
    <row r="40" spans="1:7" ht="15.75" customHeight="1" x14ac:dyDescent="0.2">
      <c r="A40" s="8">
        <v>2</v>
      </c>
      <c r="B40" s="581" t="s">
        <v>47</v>
      </c>
      <c r="C40" s="582"/>
      <c r="D40" s="582"/>
      <c r="E40" s="583"/>
      <c r="F40" s="16" t="s">
        <v>9</v>
      </c>
    </row>
    <row r="41" spans="1:7" ht="15.75" customHeight="1" x14ac:dyDescent="0.2">
      <c r="A41" s="8" t="s">
        <v>27</v>
      </c>
      <c r="B41" s="550" t="s">
        <v>12</v>
      </c>
      <c r="C41" s="551"/>
      <c r="D41" s="20">
        <v>12</v>
      </c>
      <c r="E41" s="36">
        <v>6</v>
      </c>
      <c r="F41" s="57">
        <f>IF(((E41*15-G36*6%)&lt;=0),"0,00",E41*15-G36*6%)</f>
        <v>37.584000000000003</v>
      </c>
    </row>
    <row r="42" spans="1:7" x14ac:dyDescent="0.2">
      <c r="A42" s="8" t="s">
        <v>28</v>
      </c>
      <c r="B42" s="550" t="s">
        <v>122</v>
      </c>
      <c r="C42" s="551"/>
      <c r="D42" s="20"/>
      <c r="E42" s="36">
        <v>20</v>
      </c>
      <c r="F42" s="58">
        <f>E42*22</f>
        <v>440</v>
      </c>
      <c r="G42" s="21"/>
    </row>
    <row r="43" spans="1:7" x14ac:dyDescent="0.2">
      <c r="A43" s="8" t="s">
        <v>29</v>
      </c>
      <c r="B43" s="550" t="s">
        <v>147</v>
      </c>
      <c r="C43" s="551"/>
      <c r="D43" s="551"/>
      <c r="E43" s="552"/>
      <c r="F43" s="58">
        <v>150</v>
      </c>
      <c r="G43" s="21"/>
    </row>
    <row r="44" spans="1:7" x14ac:dyDescent="0.2">
      <c r="A44" s="8" t="s">
        <v>30</v>
      </c>
      <c r="B44" s="550" t="s">
        <v>158</v>
      </c>
      <c r="C44" s="551"/>
      <c r="D44" s="551"/>
      <c r="E44" s="552"/>
      <c r="F44" s="59">
        <v>0</v>
      </c>
      <c r="G44" s="21"/>
    </row>
    <row r="45" spans="1:7" x14ac:dyDescent="0.2">
      <c r="A45" s="8" t="s">
        <v>42</v>
      </c>
      <c r="B45" s="550" t="s">
        <v>149</v>
      </c>
      <c r="C45" s="551"/>
      <c r="D45" s="551"/>
      <c r="E45" s="552"/>
      <c r="F45" s="58">
        <v>2.5</v>
      </c>
      <c r="G45" s="21"/>
    </row>
    <row r="46" spans="1:7" x14ac:dyDescent="0.2">
      <c r="A46" s="8" t="s">
        <v>44</v>
      </c>
      <c r="B46" s="550" t="s">
        <v>48</v>
      </c>
      <c r="C46" s="551"/>
      <c r="D46" s="551"/>
      <c r="E46" s="552"/>
      <c r="F46" s="58">
        <v>4.5</v>
      </c>
      <c r="G46" s="21"/>
    </row>
    <row r="47" spans="1:7" x14ac:dyDescent="0.2">
      <c r="A47" s="8" t="s">
        <v>45</v>
      </c>
      <c r="B47" s="576" t="s">
        <v>11</v>
      </c>
      <c r="C47" s="577"/>
      <c r="D47" s="577"/>
      <c r="E47" s="578"/>
      <c r="F47" s="5">
        <v>0</v>
      </c>
      <c r="G47" s="21"/>
    </row>
    <row r="48" spans="1:7" x14ac:dyDescent="0.2">
      <c r="A48" s="559" t="s">
        <v>92</v>
      </c>
      <c r="B48" s="559"/>
      <c r="C48" s="559"/>
      <c r="D48" s="559"/>
      <c r="E48" s="559"/>
      <c r="F48" s="22">
        <f>SUM(F41:F47)</f>
        <v>634.58400000000006</v>
      </c>
      <c r="G48" s="21"/>
    </row>
    <row r="49" spans="1:7" x14ac:dyDescent="0.2">
      <c r="G49" s="21"/>
    </row>
    <row r="50" spans="1:7" ht="15.75" customHeight="1" x14ac:dyDescent="0.2">
      <c r="A50" s="579" t="s">
        <v>49</v>
      </c>
      <c r="B50" s="579"/>
      <c r="C50" s="579"/>
      <c r="D50" s="579"/>
      <c r="E50" s="579"/>
      <c r="F50" s="579"/>
      <c r="G50" s="21"/>
    </row>
    <row r="51" spans="1:7" x14ac:dyDescent="0.2">
      <c r="G51" s="21"/>
    </row>
    <row r="52" spans="1:7" x14ac:dyDescent="0.2">
      <c r="A52" s="8">
        <v>3</v>
      </c>
      <c r="B52" s="559" t="s">
        <v>25</v>
      </c>
      <c r="C52" s="559"/>
      <c r="D52" s="559"/>
      <c r="E52" s="559"/>
      <c r="F52" s="16" t="s">
        <v>9</v>
      </c>
      <c r="G52" s="10"/>
    </row>
    <row r="53" spans="1:7" x14ac:dyDescent="0.2">
      <c r="A53" s="8" t="s">
        <v>27</v>
      </c>
      <c r="B53" s="553" t="s">
        <v>104</v>
      </c>
      <c r="C53" s="553"/>
      <c r="D53" s="553"/>
      <c r="E53" s="553"/>
      <c r="F53" s="57" t="e">
        <f>#REF!</f>
        <v>#REF!</v>
      </c>
      <c r="G53" s="26"/>
    </row>
    <row r="54" spans="1:7" x14ac:dyDescent="0.2">
      <c r="A54" s="8" t="s">
        <v>28</v>
      </c>
      <c r="B54" s="550" t="s">
        <v>51</v>
      </c>
      <c r="C54" s="551"/>
      <c r="D54" s="551"/>
      <c r="E54" s="552"/>
      <c r="F54" s="19">
        <v>0</v>
      </c>
      <c r="G54" s="14"/>
    </row>
    <row r="55" spans="1:7" x14ac:dyDescent="0.2">
      <c r="A55" s="8" t="s">
        <v>29</v>
      </c>
      <c r="B55" s="553" t="s">
        <v>52</v>
      </c>
      <c r="C55" s="553"/>
      <c r="D55" s="553"/>
      <c r="E55" s="553"/>
      <c r="F55" s="19">
        <v>0</v>
      </c>
      <c r="G55" s="14"/>
    </row>
    <row r="56" spans="1:7" x14ac:dyDescent="0.2">
      <c r="A56" s="8" t="s">
        <v>30</v>
      </c>
      <c r="B56" s="553" t="s">
        <v>105</v>
      </c>
      <c r="C56" s="553"/>
      <c r="D56" s="553"/>
      <c r="E56" s="553"/>
      <c r="F56" s="19">
        <v>0</v>
      </c>
      <c r="G56" s="26"/>
    </row>
    <row r="57" spans="1:7" x14ac:dyDescent="0.2">
      <c r="A57" s="559" t="s">
        <v>93</v>
      </c>
      <c r="B57" s="559"/>
      <c r="C57" s="559"/>
      <c r="D57" s="559"/>
      <c r="E57" s="559"/>
      <c r="F57" s="16" t="e">
        <f>SUM(F53:F56)</f>
        <v>#REF!</v>
      </c>
      <c r="G57" s="14"/>
    </row>
    <row r="58" spans="1:7" x14ac:dyDescent="0.2">
      <c r="G58" s="26"/>
    </row>
    <row r="59" spans="1:7" x14ac:dyDescent="0.2">
      <c r="A59" s="567" t="s">
        <v>53</v>
      </c>
      <c r="B59" s="567"/>
      <c r="C59" s="567"/>
      <c r="D59" s="567"/>
      <c r="E59" s="567"/>
      <c r="F59" s="567"/>
    </row>
    <row r="60" spans="1:7" x14ac:dyDescent="0.2">
      <c r="A60" s="42"/>
      <c r="B60" s="42"/>
      <c r="C60" s="42"/>
      <c r="D60" s="42"/>
      <c r="E60" s="42"/>
      <c r="F60" s="42"/>
    </row>
    <row r="61" spans="1:7" x14ac:dyDescent="0.2">
      <c r="A61" s="42"/>
      <c r="B61" s="567" t="s">
        <v>136</v>
      </c>
      <c r="C61" s="567"/>
      <c r="D61" s="567"/>
      <c r="E61" s="567"/>
      <c r="F61" s="567"/>
    </row>
    <row r="62" spans="1:7" x14ac:dyDescent="0.2">
      <c r="B62" s="6" t="s">
        <v>123</v>
      </c>
    </row>
    <row r="63" spans="1:7" x14ac:dyDescent="0.2">
      <c r="A63" s="12" t="s">
        <v>55</v>
      </c>
      <c r="B63" s="559" t="s">
        <v>54</v>
      </c>
      <c r="C63" s="559"/>
      <c r="D63" s="559"/>
      <c r="E63" s="12" t="s">
        <v>8</v>
      </c>
      <c r="F63" s="16" t="s">
        <v>9</v>
      </c>
    </row>
    <row r="64" spans="1:7" x14ac:dyDescent="0.2">
      <c r="A64" s="8" t="s">
        <v>27</v>
      </c>
      <c r="B64" s="553" t="s">
        <v>98</v>
      </c>
      <c r="C64" s="553"/>
      <c r="D64" s="553"/>
      <c r="E64" s="55">
        <v>0.2</v>
      </c>
      <c r="F64" s="19">
        <f t="shared" ref="F64:F71" si="0">E64*$G$36</f>
        <v>174.72000000000003</v>
      </c>
      <c r="G64" s="605"/>
    </row>
    <row r="65" spans="1:9" x14ac:dyDescent="0.2">
      <c r="A65" s="8" t="s">
        <v>28</v>
      </c>
      <c r="B65" s="553" t="s">
        <v>13</v>
      </c>
      <c r="C65" s="553"/>
      <c r="D65" s="553"/>
      <c r="E65" s="55">
        <v>1.4999999999999999E-2</v>
      </c>
      <c r="F65" s="19">
        <f t="shared" si="0"/>
        <v>13.103999999999999</v>
      </c>
      <c r="G65" s="605"/>
    </row>
    <row r="66" spans="1:9" x14ac:dyDescent="0.2">
      <c r="A66" s="8" t="s">
        <v>29</v>
      </c>
      <c r="B66" s="553" t="s">
        <v>14</v>
      </c>
      <c r="C66" s="553"/>
      <c r="D66" s="553"/>
      <c r="E66" s="55">
        <v>0.01</v>
      </c>
      <c r="F66" s="19">
        <f t="shared" si="0"/>
        <v>8.7360000000000007</v>
      </c>
      <c r="G66" s="605"/>
    </row>
    <row r="67" spans="1:9" x14ac:dyDescent="0.2">
      <c r="A67" s="8" t="s">
        <v>30</v>
      </c>
      <c r="B67" s="553" t="s">
        <v>15</v>
      </c>
      <c r="C67" s="553"/>
      <c r="D67" s="553"/>
      <c r="E67" s="55">
        <v>2E-3</v>
      </c>
      <c r="F67" s="19">
        <f t="shared" si="0"/>
        <v>1.7472000000000001</v>
      </c>
      <c r="G67" s="605"/>
    </row>
    <row r="68" spans="1:9" x14ac:dyDescent="0.2">
      <c r="A68" s="8" t="s">
        <v>42</v>
      </c>
      <c r="B68" s="553" t="s">
        <v>18</v>
      </c>
      <c r="C68" s="553"/>
      <c r="D68" s="553"/>
      <c r="E68" s="55">
        <v>2.5000000000000001E-2</v>
      </c>
      <c r="F68" s="19">
        <f t="shared" si="0"/>
        <v>21.840000000000003</v>
      </c>
      <c r="G68" s="605"/>
    </row>
    <row r="69" spans="1:9" x14ac:dyDescent="0.2">
      <c r="A69" s="8" t="s">
        <v>43</v>
      </c>
      <c r="B69" s="553" t="s">
        <v>16</v>
      </c>
      <c r="C69" s="553"/>
      <c r="D69" s="553"/>
      <c r="E69" s="55">
        <v>0.08</v>
      </c>
      <c r="F69" s="19">
        <f t="shared" si="0"/>
        <v>69.888000000000005</v>
      </c>
      <c r="G69" s="605"/>
    </row>
    <row r="70" spans="1:9" x14ac:dyDescent="0.2">
      <c r="A70" s="8" t="s">
        <v>44</v>
      </c>
      <c r="B70" s="606" t="s">
        <v>155</v>
      </c>
      <c r="C70" s="606"/>
      <c r="D70" s="606"/>
      <c r="E70" s="55">
        <v>0.03</v>
      </c>
      <c r="F70" s="19">
        <f t="shared" si="0"/>
        <v>26.207999999999998</v>
      </c>
      <c r="G70" s="605"/>
    </row>
    <row r="71" spans="1:9" x14ac:dyDescent="0.2">
      <c r="A71" s="8" t="s">
        <v>45</v>
      </c>
      <c r="B71" s="553" t="s">
        <v>17</v>
      </c>
      <c r="C71" s="553"/>
      <c r="D71" s="553"/>
      <c r="E71" s="55">
        <v>6.0000000000000001E-3</v>
      </c>
      <c r="F71" s="19">
        <f t="shared" si="0"/>
        <v>5.2416</v>
      </c>
      <c r="G71" s="605"/>
    </row>
    <row r="72" spans="1:9" x14ac:dyDescent="0.2">
      <c r="A72" s="559" t="s">
        <v>56</v>
      </c>
      <c r="B72" s="559"/>
      <c r="C72" s="559"/>
      <c r="D72" s="559"/>
      <c r="E72" s="23">
        <f>SUM(E64:E71)</f>
        <v>0.3680000000000001</v>
      </c>
      <c r="F72" s="16">
        <f>SUM(F64:F71)</f>
        <v>321.48480000000001</v>
      </c>
    </row>
    <row r="73" spans="1:9" x14ac:dyDescent="0.2">
      <c r="A73" s="53"/>
      <c r="B73" s="53"/>
      <c r="C73" s="53"/>
      <c r="D73" s="53"/>
      <c r="E73" s="24"/>
      <c r="F73" s="25"/>
    </row>
    <row r="74" spans="1:9" x14ac:dyDescent="0.2">
      <c r="A74" s="598" t="s">
        <v>57</v>
      </c>
      <c r="B74" s="598"/>
      <c r="C74" s="598"/>
      <c r="D74" s="598"/>
      <c r="E74" s="598"/>
      <c r="F74" s="598"/>
    </row>
    <row r="75" spans="1:9" x14ac:dyDescent="0.2">
      <c r="B75" s="26"/>
      <c r="C75" s="26"/>
      <c r="D75" s="26"/>
      <c r="E75" s="27"/>
    </row>
    <row r="76" spans="1:9" x14ac:dyDescent="0.2">
      <c r="A76" s="12" t="s">
        <v>58</v>
      </c>
      <c r="B76" s="559" t="s">
        <v>60</v>
      </c>
      <c r="C76" s="559"/>
      <c r="D76" s="559"/>
      <c r="E76" s="12" t="s">
        <v>8</v>
      </c>
      <c r="F76" s="16" t="s">
        <v>9</v>
      </c>
    </row>
    <row r="77" spans="1:9" x14ac:dyDescent="0.2">
      <c r="A77" s="8" t="s">
        <v>27</v>
      </c>
      <c r="B77" s="553" t="s">
        <v>60</v>
      </c>
      <c r="C77" s="553"/>
      <c r="D77" s="553"/>
      <c r="E77" s="55">
        <v>8.3299999999999999E-2</v>
      </c>
      <c r="F77" s="19">
        <f>E77*$G$36</f>
        <v>72.770880000000005</v>
      </c>
      <c r="G77" s="35"/>
    </row>
    <row r="78" spans="1:9" x14ac:dyDescent="0.2">
      <c r="A78" s="559" t="s">
        <v>61</v>
      </c>
      <c r="B78" s="559"/>
      <c r="C78" s="559"/>
      <c r="D78" s="559"/>
      <c r="E78" s="23">
        <f>E77</f>
        <v>8.3299999999999999E-2</v>
      </c>
      <c r="F78" s="16">
        <f>SUM(F77:F77)</f>
        <v>72.770880000000005</v>
      </c>
    </row>
    <row r="79" spans="1:9" x14ac:dyDescent="0.2">
      <c r="A79" s="28" t="s">
        <v>28</v>
      </c>
      <c r="B79" s="558" t="s">
        <v>165</v>
      </c>
      <c r="C79" s="558"/>
      <c r="D79" s="558"/>
      <c r="E79" s="55">
        <f>E72*E77</f>
        <v>3.0654400000000009E-2</v>
      </c>
      <c r="F79" s="4">
        <f>F78*E72</f>
        <v>26.779683840000011</v>
      </c>
      <c r="G79" s="35"/>
      <c r="H79" s="35"/>
      <c r="I79" s="35"/>
    </row>
    <row r="80" spans="1:9" x14ac:dyDescent="0.2">
      <c r="A80" s="581" t="s">
        <v>56</v>
      </c>
      <c r="B80" s="582"/>
      <c r="C80" s="582"/>
      <c r="D80" s="582"/>
      <c r="E80" s="23">
        <f>SUM(E78:E79)</f>
        <v>0.11395440000000001</v>
      </c>
      <c r="F80" s="16">
        <f>SUM(F78:F79)</f>
        <v>99.550563840000024</v>
      </c>
      <c r="G80" s="35"/>
    </row>
    <row r="81" spans="1:8" x14ac:dyDescent="0.2">
      <c r="B81" s="26"/>
      <c r="C81" s="26"/>
      <c r="D81" s="26"/>
      <c r="E81" s="27"/>
    </row>
    <row r="82" spans="1:8" x14ac:dyDescent="0.2">
      <c r="A82" s="12" t="s">
        <v>64</v>
      </c>
      <c r="B82" s="597" t="s">
        <v>167</v>
      </c>
      <c r="C82" s="597"/>
      <c r="D82" s="597"/>
      <c r="E82" s="12" t="s">
        <v>8</v>
      </c>
      <c r="F82" s="16" t="s">
        <v>9</v>
      </c>
    </row>
    <row r="83" spans="1:8" x14ac:dyDescent="0.2">
      <c r="A83" s="8" t="s">
        <v>27</v>
      </c>
      <c r="B83" s="550" t="s">
        <v>63</v>
      </c>
      <c r="C83" s="551"/>
      <c r="D83" s="552"/>
      <c r="E83" s="55">
        <v>2.0000000000000001E-4</v>
      </c>
      <c r="F83" s="19">
        <f>E83*$G$36</f>
        <v>0.17472000000000001</v>
      </c>
    </row>
    <row r="84" spans="1:8" ht="32.25" customHeight="1" x14ac:dyDescent="0.2">
      <c r="A84" s="28" t="s">
        <v>28</v>
      </c>
      <c r="B84" s="558" t="s">
        <v>166</v>
      </c>
      <c r="C84" s="558"/>
      <c r="D84" s="558"/>
      <c r="E84" s="56">
        <f>E83*E72</f>
        <v>7.3600000000000027E-5</v>
      </c>
      <c r="F84" s="4">
        <f>F83*E72</f>
        <v>6.4296960000000028E-2</v>
      </c>
    </row>
    <row r="85" spans="1:8" x14ac:dyDescent="0.2">
      <c r="A85" s="581" t="s">
        <v>56</v>
      </c>
      <c r="B85" s="582"/>
      <c r="C85" s="582"/>
      <c r="D85" s="583"/>
      <c r="E85" s="23">
        <f>SUM(E83:E84)</f>
        <v>2.7360000000000004E-4</v>
      </c>
      <c r="F85" s="16">
        <f>SUM(F83:F84)</f>
        <v>0.23901696000000006</v>
      </c>
    </row>
    <row r="87" spans="1:8" x14ac:dyDescent="0.2">
      <c r="A87" s="570" t="s">
        <v>65</v>
      </c>
      <c r="B87" s="570"/>
      <c r="C87" s="570"/>
      <c r="D87" s="570"/>
      <c r="E87" s="570"/>
      <c r="F87" s="570"/>
    </row>
    <row r="88" spans="1:8" x14ac:dyDescent="0.2">
      <c r="G88" s="30"/>
    </row>
    <row r="89" spans="1:8" x14ac:dyDescent="0.2">
      <c r="A89" s="12" t="s">
        <v>66</v>
      </c>
      <c r="B89" s="559" t="s">
        <v>67</v>
      </c>
      <c r="C89" s="559"/>
      <c r="D89" s="559"/>
      <c r="E89" s="12" t="s">
        <v>8</v>
      </c>
      <c r="F89" s="16" t="s">
        <v>9</v>
      </c>
    </row>
    <row r="90" spans="1:8" x14ac:dyDescent="0.2">
      <c r="A90" s="28" t="s">
        <v>27</v>
      </c>
      <c r="B90" s="540" t="s">
        <v>19</v>
      </c>
      <c r="C90" s="540"/>
      <c r="D90" s="540"/>
      <c r="E90" s="56">
        <v>4.1999999999999997E-3</v>
      </c>
      <c r="F90" s="4">
        <f>E90*$G$36</f>
        <v>3.6691199999999999</v>
      </c>
      <c r="G90" s="35"/>
      <c r="H90" s="35"/>
    </row>
    <row r="91" spans="1:8" x14ac:dyDescent="0.2">
      <c r="A91" s="28" t="s">
        <v>28</v>
      </c>
      <c r="B91" s="558" t="s">
        <v>99</v>
      </c>
      <c r="C91" s="558"/>
      <c r="D91" s="558"/>
      <c r="E91" s="56">
        <v>2.9999999999999997E-4</v>
      </c>
      <c r="F91" s="4">
        <f>F90*E69</f>
        <v>0.2935296</v>
      </c>
      <c r="G91" s="26"/>
    </row>
    <row r="92" spans="1:8" ht="12.75" customHeight="1" x14ac:dyDescent="0.2">
      <c r="A92" s="28" t="s">
        <v>29</v>
      </c>
      <c r="B92" s="569" t="s">
        <v>113</v>
      </c>
      <c r="C92" s="569"/>
      <c r="D92" s="569"/>
      <c r="E92" s="56">
        <v>4.3499999999999997E-2</v>
      </c>
      <c r="F92" s="4">
        <f>E92*$G$36</f>
        <v>38.001599999999996</v>
      </c>
      <c r="G92" s="26"/>
    </row>
    <row r="93" spans="1:8" x14ac:dyDescent="0.2">
      <c r="A93" s="28" t="s">
        <v>30</v>
      </c>
      <c r="B93" s="558" t="s">
        <v>68</v>
      </c>
      <c r="C93" s="558"/>
      <c r="D93" s="558"/>
      <c r="E93" s="56">
        <v>1.9400000000000001E-2</v>
      </c>
      <c r="F93" s="4">
        <f>E93*$G$36</f>
        <v>16.947839999999999</v>
      </c>
      <c r="G93" s="10"/>
    </row>
    <row r="94" spans="1:8" x14ac:dyDescent="0.2">
      <c r="A94" s="28" t="s">
        <v>42</v>
      </c>
      <c r="B94" s="558" t="s">
        <v>69</v>
      </c>
      <c r="C94" s="558"/>
      <c r="D94" s="558"/>
      <c r="E94" s="56">
        <f>E93*E72</f>
        <v>7.1392000000000027E-3</v>
      </c>
      <c r="F94" s="4">
        <f>E94*$G$36</f>
        <v>6.2368051200000023</v>
      </c>
      <c r="G94" s="10"/>
    </row>
    <row r="95" spans="1:8" ht="12.75" customHeight="1" x14ac:dyDescent="0.2">
      <c r="A95" s="28" t="s">
        <v>43</v>
      </c>
      <c r="B95" s="571" t="s">
        <v>114</v>
      </c>
      <c r="C95" s="572"/>
      <c r="D95" s="573"/>
      <c r="E95" s="65">
        <v>6.4999999999999997E-3</v>
      </c>
      <c r="F95" s="4">
        <f>E95*$G$36</f>
        <v>5.6783999999999999</v>
      </c>
      <c r="G95" s="10"/>
    </row>
    <row r="96" spans="1:8" x14ac:dyDescent="0.2">
      <c r="A96" s="541" t="s">
        <v>56</v>
      </c>
      <c r="B96" s="542"/>
      <c r="C96" s="542"/>
      <c r="D96" s="543"/>
      <c r="E96" s="38">
        <f>SUM(E90:E95)</f>
        <v>8.1039199999999992E-2</v>
      </c>
      <c r="F96" s="31">
        <f>SUM(F90:F95)</f>
        <v>70.827294719999998</v>
      </c>
      <c r="G96" s="26"/>
    </row>
    <row r="98" spans="1:7" x14ac:dyDescent="0.2">
      <c r="A98" s="570" t="s">
        <v>70</v>
      </c>
      <c r="B98" s="570"/>
      <c r="C98" s="570"/>
      <c r="D98" s="570"/>
      <c r="E98" s="570"/>
      <c r="F98" s="570"/>
    </row>
    <row r="100" spans="1:7" ht="30.75" customHeight="1" x14ac:dyDescent="0.2">
      <c r="A100" s="32" t="s">
        <v>71</v>
      </c>
      <c r="B100" s="594" t="s">
        <v>72</v>
      </c>
      <c r="C100" s="595"/>
      <c r="D100" s="596"/>
      <c r="E100" s="32" t="s">
        <v>8</v>
      </c>
      <c r="F100" s="31" t="s">
        <v>9</v>
      </c>
    </row>
    <row r="101" spans="1:7" x14ac:dyDescent="0.2">
      <c r="A101" s="28" t="s">
        <v>27</v>
      </c>
      <c r="B101" s="568" t="s">
        <v>154</v>
      </c>
      <c r="C101" s="568"/>
      <c r="D101" s="568"/>
      <c r="E101" s="60">
        <v>0.121</v>
      </c>
      <c r="F101" s="4">
        <f t="shared" ref="F101:F106" si="1">E101*$G$36</f>
        <v>105.7056</v>
      </c>
      <c r="G101" s="37"/>
    </row>
    <row r="102" spans="1:7" x14ac:dyDescent="0.2">
      <c r="A102" s="28" t="s">
        <v>28</v>
      </c>
      <c r="B102" s="558" t="s">
        <v>112</v>
      </c>
      <c r="C102" s="558"/>
      <c r="D102" s="558"/>
      <c r="E102" s="65">
        <v>1.66E-2</v>
      </c>
      <c r="F102" s="4">
        <f t="shared" si="1"/>
        <v>14.501760000000001</v>
      </c>
    </row>
    <row r="103" spans="1:7" x14ac:dyDescent="0.2">
      <c r="A103" s="28" t="s">
        <v>29</v>
      </c>
      <c r="B103" s="563" t="s">
        <v>109</v>
      </c>
      <c r="C103" s="564"/>
      <c r="D103" s="565"/>
      <c r="E103" s="56">
        <v>2.0000000000000001E-4</v>
      </c>
      <c r="F103" s="4">
        <f t="shared" si="1"/>
        <v>0.17472000000000001</v>
      </c>
    </row>
    <row r="104" spans="1:7" x14ac:dyDescent="0.2">
      <c r="A104" s="28" t="s">
        <v>30</v>
      </c>
      <c r="B104" s="563" t="s">
        <v>110</v>
      </c>
      <c r="C104" s="564"/>
      <c r="D104" s="565"/>
      <c r="E104" s="65">
        <v>2.8E-3</v>
      </c>
      <c r="F104" s="4">
        <f t="shared" si="1"/>
        <v>2.4460800000000003</v>
      </c>
      <c r="G104" s="27"/>
    </row>
    <row r="105" spans="1:7" x14ac:dyDescent="0.2">
      <c r="A105" s="28" t="s">
        <v>42</v>
      </c>
      <c r="B105" s="558" t="s">
        <v>111</v>
      </c>
      <c r="C105" s="558"/>
      <c r="D105" s="558"/>
      <c r="E105" s="65">
        <v>2.9999999999999997E-4</v>
      </c>
      <c r="F105" s="4">
        <f t="shared" si="1"/>
        <v>0.26207999999999998</v>
      </c>
      <c r="G105" s="27"/>
    </row>
    <row r="106" spans="1:7" x14ac:dyDescent="0.2">
      <c r="A106" s="28" t="s">
        <v>43</v>
      </c>
      <c r="B106" s="563" t="s">
        <v>163</v>
      </c>
      <c r="C106" s="564"/>
      <c r="D106" s="565"/>
      <c r="E106" s="56">
        <v>0</v>
      </c>
      <c r="F106" s="4">
        <f t="shared" si="1"/>
        <v>0</v>
      </c>
    </row>
    <row r="107" spans="1:7" x14ac:dyDescent="0.2">
      <c r="A107" s="555" t="s">
        <v>61</v>
      </c>
      <c r="B107" s="556"/>
      <c r="C107" s="556"/>
      <c r="D107" s="557"/>
      <c r="E107" s="39">
        <f>SUM(E101:E106)</f>
        <v>0.1409</v>
      </c>
      <c r="F107" s="31">
        <f>SUM(F101:F106)</f>
        <v>123.09023999999999</v>
      </c>
    </row>
    <row r="108" spans="1:7" x14ac:dyDescent="0.2">
      <c r="A108" s="28" t="s">
        <v>44</v>
      </c>
      <c r="B108" s="558" t="s">
        <v>73</v>
      </c>
      <c r="C108" s="558"/>
      <c r="D108" s="558"/>
      <c r="E108" s="60">
        <f>E107*E72</f>
        <v>5.1851200000000014E-2</v>
      </c>
      <c r="F108" s="4">
        <f>F107*E72</f>
        <v>45.29720832000001</v>
      </c>
    </row>
    <row r="109" spans="1:7" x14ac:dyDescent="0.2">
      <c r="A109" s="541" t="s">
        <v>56</v>
      </c>
      <c r="B109" s="542"/>
      <c r="C109" s="542"/>
      <c r="D109" s="542"/>
      <c r="E109" s="38">
        <f>E107+E108</f>
        <v>0.19275120000000001</v>
      </c>
      <c r="F109" s="31">
        <f>SUM(F107:F108)</f>
        <v>168.38744832</v>
      </c>
    </row>
    <row r="111" spans="1:7" x14ac:dyDescent="0.2">
      <c r="A111" s="567" t="s">
        <v>74</v>
      </c>
      <c r="B111" s="567"/>
      <c r="C111" s="567"/>
      <c r="D111" s="567"/>
      <c r="E111" s="567"/>
      <c r="F111" s="567"/>
    </row>
    <row r="112" spans="1:7" x14ac:dyDescent="0.2">
      <c r="A112" s="33"/>
    </row>
    <row r="113" spans="1:7" x14ac:dyDescent="0.2">
      <c r="A113" s="12">
        <v>4</v>
      </c>
      <c r="B113" s="559" t="s">
        <v>76</v>
      </c>
      <c r="C113" s="559"/>
      <c r="D113" s="559"/>
      <c r="E113" s="559"/>
      <c r="F113" s="19" t="s">
        <v>9</v>
      </c>
    </row>
    <row r="114" spans="1:7" x14ac:dyDescent="0.2">
      <c r="A114" s="7" t="s">
        <v>55</v>
      </c>
      <c r="B114" s="553" t="s">
        <v>162</v>
      </c>
      <c r="C114" s="553"/>
      <c r="D114" s="553"/>
      <c r="E114" s="553"/>
      <c r="F114" s="19">
        <f>F72</f>
        <v>321.48480000000001</v>
      </c>
    </row>
    <row r="115" spans="1:7" x14ac:dyDescent="0.2">
      <c r="A115" s="7" t="s">
        <v>58</v>
      </c>
      <c r="B115" s="554" t="s">
        <v>116</v>
      </c>
      <c r="C115" s="554"/>
      <c r="D115" s="554"/>
      <c r="E115" s="554"/>
      <c r="F115" s="19">
        <f>F80</f>
        <v>99.550563840000024</v>
      </c>
    </row>
    <row r="116" spans="1:7" x14ac:dyDescent="0.2">
      <c r="A116" s="7" t="s">
        <v>64</v>
      </c>
      <c r="B116" s="553" t="s">
        <v>142</v>
      </c>
      <c r="C116" s="553"/>
      <c r="D116" s="553"/>
      <c r="E116" s="553"/>
      <c r="F116" s="19">
        <f>F85</f>
        <v>0.23901696000000006</v>
      </c>
    </row>
    <row r="117" spans="1:7" x14ac:dyDescent="0.2">
      <c r="A117" s="7" t="s">
        <v>66</v>
      </c>
      <c r="B117" s="553" t="s">
        <v>77</v>
      </c>
      <c r="C117" s="553"/>
      <c r="D117" s="553"/>
      <c r="E117" s="553"/>
      <c r="F117" s="19">
        <f>F96</f>
        <v>70.827294719999998</v>
      </c>
    </row>
    <row r="118" spans="1:7" x14ac:dyDescent="0.2">
      <c r="A118" s="7" t="s">
        <v>71</v>
      </c>
      <c r="B118" s="553" t="s">
        <v>78</v>
      </c>
      <c r="C118" s="553"/>
      <c r="D118" s="553"/>
      <c r="E118" s="553"/>
      <c r="F118" s="19">
        <f>F109</f>
        <v>168.38744832</v>
      </c>
    </row>
    <row r="119" spans="1:7" x14ac:dyDescent="0.2">
      <c r="A119" s="7" t="s">
        <v>75</v>
      </c>
      <c r="B119" s="553" t="s">
        <v>11</v>
      </c>
      <c r="C119" s="553"/>
      <c r="D119" s="553"/>
      <c r="E119" s="553"/>
      <c r="F119" s="19"/>
    </row>
    <row r="120" spans="1:7" x14ac:dyDescent="0.2">
      <c r="A120" s="559" t="s">
        <v>56</v>
      </c>
      <c r="B120" s="559"/>
      <c r="C120" s="559"/>
      <c r="D120" s="559"/>
      <c r="E120" s="559"/>
      <c r="F120" s="16">
        <f>SUM(F114:F119)</f>
        <v>660.48912384000005</v>
      </c>
    </row>
    <row r="122" spans="1:7" x14ac:dyDescent="0.2">
      <c r="A122" s="567" t="s">
        <v>79</v>
      </c>
      <c r="B122" s="567"/>
      <c r="C122" s="567"/>
      <c r="D122" s="567"/>
      <c r="E122" s="567"/>
      <c r="F122" s="567"/>
      <c r="G122" s="34"/>
    </row>
    <row r="124" spans="1:7" x14ac:dyDescent="0.2">
      <c r="A124" s="12">
        <v>5</v>
      </c>
      <c r="B124" s="559" t="s">
        <v>80</v>
      </c>
      <c r="C124" s="559"/>
      <c r="D124" s="559"/>
      <c r="E124" s="12" t="s">
        <v>8</v>
      </c>
      <c r="F124" s="16" t="s">
        <v>9</v>
      </c>
    </row>
    <row r="125" spans="1:7" x14ac:dyDescent="0.2">
      <c r="A125" s="28" t="s">
        <v>27</v>
      </c>
      <c r="B125" s="566" t="s">
        <v>115</v>
      </c>
      <c r="C125" s="566"/>
      <c r="D125" s="566"/>
      <c r="E125" s="60">
        <v>0.03</v>
      </c>
      <c r="F125" s="4" t="e">
        <f>E125*($G$36+$F$48+$F$57+$F$120)</f>
        <v>#REF!</v>
      </c>
    </row>
    <row r="126" spans="1:7" x14ac:dyDescent="0.2">
      <c r="A126" s="28" t="s">
        <v>28</v>
      </c>
      <c r="B126" s="560" t="s">
        <v>21</v>
      </c>
      <c r="C126" s="561"/>
      <c r="D126" s="561"/>
      <c r="E126" s="52">
        <f>E127+E128+E129</f>
        <v>0.14250000000000002</v>
      </c>
      <c r="F126" s="31" t="e">
        <f>SUM(F127:F129)</f>
        <v>#REF!</v>
      </c>
    </row>
    <row r="127" spans="1:7" x14ac:dyDescent="0.2">
      <c r="A127" s="28" t="s">
        <v>81</v>
      </c>
      <c r="B127" s="563" t="s">
        <v>22</v>
      </c>
      <c r="C127" s="564"/>
      <c r="D127" s="565"/>
      <c r="E127" s="56">
        <v>7.5999999999999998E-2</v>
      </c>
      <c r="F127" s="4" t="e">
        <f>E127*(G36+F48+F57+F120+F125+F131)/(1-E126)</f>
        <v>#REF!</v>
      </c>
    </row>
    <row r="128" spans="1:7" x14ac:dyDescent="0.2">
      <c r="A128" s="28" t="s">
        <v>83</v>
      </c>
      <c r="B128" s="563" t="s">
        <v>23</v>
      </c>
      <c r="C128" s="564"/>
      <c r="D128" s="565"/>
      <c r="E128" s="56">
        <v>1.6500000000000001E-2</v>
      </c>
      <c r="F128" s="4" t="e">
        <f>E128*(G36+F48+F57+F120+F125+F131)/(1-E126)</f>
        <v>#REF!</v>
      </c>
    </row>
    <row r="129" spans="1:8" x14ac:dyDescent="0.2">
      <c r="A129" s="28" t="s">
        <v>84</v>
      </c>
      <c r="B129" s="587" t="s">
        <v>24</v>
      </c>
      <c r="C129" s="588"/>
      <c r="D129" s="589"/>
      <c r="E129" s="56">
        <v>0.05</v>
      </c>
      <c r="F129" s="4" t="e">
        <f>E129*(G36+F48+F57+F120+F125+F131)/(1-E126)</f>
        <v>#REF!</v>
      </c>
    </row>
    <row r="130" spans="1:8" x14ac:dyDescent="0.2">
      <c r="A130" s="28" t="s">
        <v>85</v>
      </c>
      <c r="B130" s="563" t="s">
        <v>82</v>
      </c>
      <c r="C130" s="564"/>
      <c r="D130" s="565"/>
      <c r="E130" s="29"/>
      <c r="F130" s="31"/>
    </row>
    <row r="131" spans="1:8" x14ac:dyDescent="0.2">
      <c r="A131" s="28" t="s">
        <v>29</v>
      </c>
      <c r="B131" s="563" t="s">
        <v>20</v>
      </c>
      <c r="C131" s="564"/>
      <c r="D131" s="565"/>
      <c r="E131" s="60">
        <v>7.0000000000000007E-2</v>
      </c>
      <c r="F131" s="4" t="e">
        <f>E131*($G$36+$F$48+$F$57+$F$120+F125)</f>
        <v>#REF!</v>
      </c>
    </row>
    <row r="132" spans="1:8" x14ac:dyDescent="0.2">
      <c r="A132" s="541" t="s">
        <v>56</v>
      </c>
      <c r="B132" s="542"/>
      <c r="C132" s="542"/>
      <c r="D132" s="542"/>
      <c r="E132" s="543"/>
      <c r="F132" s="31" t="e">
        <f>F125+F126+F131</f>
        <v>#REF!</v>
      </c>
      <c r="G132" s="66"/>
    </row>
    <row r="135" spans="1:8" ht="32.25" customHeight="1" x14ac:dyDescent="0.2">
      <c r="A135" s="560" t="s">
        <v>86</v>
      </c>
      <c r="B135" s="561"/>
      <c r="C135" s="561"/>
      <c r="D135" s="561"/>
      <c r="E135" s="562"/>
      <c r="F135" s="4" t="s">
        <v>9</v>
      </c>
    </row>
    <row r="136" spans="1:8" x14ac:dyDescent="0.2">
      <c r="A136" s="28" t="s">
        <v>27</v>
      </c>
      <c r="B136" s="540" t="s">
        <v>88</v>
      </c>
      <c r="C136" s="540"/>
      <c r="D136" s="540"/>
      <c r="E136" s="540"/>
      <c r="F136" s="4">
        <f>G36</f>
        <v>873.6</v>
      </c>
    </row>
    <row r="137" spans="1:8" x14ac:dyDescent="0.2">
      <c r="A137" s="28" t="s">
        <v>28</v>
      </c>
      <c r="B137" s="540" t="s">
        <v>89</v>
      </c>
      <c r="C137" s="540"/>
      <c r="D137" s="540"/>
      <c r="E137" s="540"/>
      <c r="F137" s="4">
        <f>F48</f>
        <v>634.58400000000006</v>
      </c>
    </row>
    <row r="138" spans="1:8" x14ac:dyDescent="0.2">
      <c r="A138" s="28" t="s">
        <v>29</v>
      </c>
      <c r="B138" s="540" t="s">
        <v>90</v>
      </c>
      <c r="C138" s="540"/>
      <c r="D138" s="540"/>
      <c r="E138" s="540"/>
      <c r="F138" s="4" t="e">
        <f>F57</f>
        <v>#REF!</v>
      </c>
    </row>
    <row r="139" spans="1:8" x14ac:dyDescent="0.2">
      <c r="A139" s="28" t="s">
        <v>30</v>
      </c>
      <c r="B139" s="540" t="s">
        <v>91</v>
      </c>
      <c r="C139" s="540"/>
      <c r="D139" s="540"/>
      <c r="E139" s="540"/>
      <c r="F139" s="4">
        <f>F120</f>
        <v>660.48912384000005</v>
      </c>
      <c r="G139" s="66"/>
    </row>
    <row r="140" spans="1:8" ht="16.5" customHeight="1" x14ac:dyDescent="0.2">
      <c r="A140" s="541" t="s">
        <v>61</v>
      </c>
      <c r="B140" s="542"/>
      <c r="C140" s="542"/>
      <c r="D140" s="542"/>
      <c r="E140" s="543"/>
      <c r="F140" s="31" t="e">
        <f>SUM(F136:F139)</f>
        <v>#REF!</v>
      </c>
      <c r="G140" s="66"/>
    </row>
    <row r="141" spans="1:8" x14ac:dyDescent="0.2">
      <c r="A141" s="28" t="s">
        <v>42</v>
      </c>
      <c r="B141" s="540" t="s">
        <v>87</v>
      </c>
      <c r="C141" s="540"/>
      <c r="D141" s="540"/>
      <c r="E141" s="540"/>
      <c r="F141" s="4" t="e">
        <f>F132</f>
        <v>#REF!</v>
      </c>
    </row>
    <row r="142" spans="1:8" x14ac:dyDescent="0.2">
      <c r="A142" s="539" t="s">
        <v>56</v>
      </c>
      <c r="B142" s="539"/>
      <c r="C142" s="539"/>
      <c r="D142" s="539"/>
      <c r="E142" s="539"/>
      <c r="F142" s="54" t="e">
        <f>SUM(F140:F141)</f>
        <v>#REF!</v>
      </c>
      <c r="G142" s="66" t="e">
        <f>(F140+F131+F125)/(1-E126)</f>
        <v>#REF!</v>
      </c>
      <c r="H142" s="66"/>
    </row>
    <row r="143" spans="1:8" x14ac:dyDescent="0.2">
      <c r="D143" s="580" t="s">
        <v>164</v>
      </c>
      <c r="E143" s="580"/>
      <c r="F143" s="83" t="e">
        <f>F142/G36</f>
        <v>#REF!</v>
      </c>
    </row>
    <row r="145" spans="1:8" ht="26.25" customHeight="1" x14ac:dyDescent="0.2">
      <c r="A145" s="520" t="s">
        <v>134</v>
      </c>
      <c r="B145" s="520"/>
      <c r="C145" s="520"/>
      <c r="D145" s="520"/>
      <c r="E145" s="520"/>
      <c r="F145" s="520"/>
    </row>
    <row r="146" spans="1:8" ht="13.5" thickBot="1" x14ac:dyDescent="0.25">
      <c r="A146" s="41"/>
      <c r="B146" s="41"/>
      <c r="C146" s="41"/>
      <c r="D146" s="41"/>
      <c r="E146" s="41"/>
      <c r="F146" s="41"/>
    </row>
    <row r="147" spans="1:8" ht="14.25" thickTop="1" thickBot="1" x14ac:dyDescent="0.25">
      <c r="A147" s="76" t="s">
        <v>102</v>
      </c>
      <c r="B147" s="77"/>
      <c r="C147" s="78"/>
      <c r="D147" s="79" t="s">
        <v>129</v>
      </c>
      <c r="E147" s="77"/>
      <c r="F147" s="80"/>
      <c r="G147" s="75"/>
      <c r="H147" s="75"/>
    </row>
    <row r="148" spans="1:8" ht="13.5" thickTop="1" x14ac:dyDescent="0.2">
      <c r="A148" s="521" t="s">
        <v>132</v>
      </c>
      <c r="B148" s="522"/>
      <c r="C148" s="523"/>
      <c r="D148" s="524">
        <v>8.3299999999999999E-2</v>
      </c>
      <c r="E148" s="525"/>
      <c r="F148" s="526"/>
    </row>
    <row r="149" spans="1:8" x14ac:dyDescent="0.2">
      <c r="A149" s="527" t="s">
        <v>131</v>
      </c>
      <c r="B149" s="528"/>
      <c r="C149" s="529"/>
      <c r="D149" s="530">
        <v>0.121</v>
      </c>
      <c r="E149" s="531"/>
      <c r="F149" s="532"/>
    </row>
    <row r="150" spans="1:8" ht="33.75" customHeight="1" thickBot="1" x14ac:dyDescent="0.25">
      <c r="A150" s="533" t="s">
        <v>133</v>
      </c>
      <c r="B150" s="534"/>
      <c r="C150" s="535"/>
      <c r="D150" s="536">
        <v>0.05</v>
      </c>
      <c r="E150" s="537"/>
      <c r="F150" s="538"/>
    </row>
    <row r="151" spans="1:8" ht="13.5" thickBot="1" x14ac:dyDescent="0.25">
      <c r="A151" s="544" t="s">
        <v>61</v>
      </c>
      <c r="B151" s="545"/>
      <c r="C151" s="546"/>
      <c r="D151" s="547">
        <v>0.25430000000000003</v>
      </c>
      <c r="E151" s="548"/>
      <c r="F151" s="549"/>
    </row>
    <row r="152" spans="1:8" ht="33.75" customHeight="1" thickTop="1" thickBot="1" x14ac:dyDescent="0.25">
      <c r="A152" s="513" t="s">
        <v>135</v>
      </c>
      <c r="B152" s="514"/>
      <c r="C152" s="515"/>
      <c r="D152" s="61">
        <v>7.39</v>
      </c>
      <c r="E152" s="62">
        <v>7.6</v>
      </c>
      <c r="F152" s="43">
        <v>7.8200000000000006E-2</v>
      </c>
    </row>
    <row r="153" spans="1:8" ht="14.25" thickTop="1" thickBot="1" x14ac:dyDescent="0.25">
      <c r="A153" s="516" t="s">
        <v>130</v>
      </c>
      <c r="B153" s="517"/>
      <c r="C153" s="518"/>
      <c r="D153" s="73">
        <v>32.82</v>
      </c>
      <c r="E153" s="73">
        <v>33.03</v>
      </c>
      <c r="F153" s="44">
        <v>0.33250000000000002</v>
      </c>
    </row>
    <row r="154" spans="1:8" ht="36" customHeight="1" thickTop="1" x14ac:dyDescent="0.2">
      <c r="A154" s="519" t="s">
        <v>151</v>
      </c>
      <c r="B154" s="519"/>
      <c r="C154" s="519"/>
      <c r="D154" s="519"/>
      <c r="E154" s="519"/>
      <c r="F154" s="519"/>
    </row>
  </sheetData>
  <mergeCells count="136">
    <mergeCell ref="C5:G5"/>
    <mergeCell ref="A7:G7"/>
    <mergeCell ref="B20:E20"/>
    <mergeCell ref="F20:G20"/>
    <mergeCell ref="A17:G17"/>
    <mergeCell ref="F15:G15"/>
    <mergeCell ref="A15:B15"/>
    <mergeCell ref="G64:G71"/>
    <mergeCell ref="B68:D68"/>
    <mergeCell ref="B69:D69"/>
    <mergeCell ref="B70:D70"/>
    <mergeCell ref="B66:D66"/>
    <mergeCell ref="C31:E31"/>
    <mergeCell ref="B54:E54"/>
    <mergeCell ref="B40:E40"/>
    <mergeCell ref="B41:C41"/>
    <mergeCell ref="B42:C42"/>
    <mergeCell ref="F21:G21"/>
    <mergeCell ref="B21:E21"/>
    <mergeCell ref="B11:F11"/>
    <mergeCell ref="A13:G13"/>
    <mergeCell ref="A111:F111"/>
    <mergeCell ref="A98:F98"/>
    <mergeCell ref="B106:D106"/>
    <mergeCell ref="C29:E29"/>
    <mergeCell ref="B65:D65"/>
    <mergeCell ref="B67:D67"/>
    <mergeCell ref="B55:E55"/>
    <mergeCell ref="B56:E56"/>
    <mergeCell ref="A57:E57"/>
    <mergeCell ref="A59:F59"/>
    <mergeCell ref="B44:E44"/>
    <mergeCell ref="B36:F36"/>
    <mergeCell ref="B52:E52"/>
    <mergeCell ref="B105:D105"/>
    <mergeCell ref="B63:D63"/>
    <mergeCell ref="B64:D64"/>
    <mergeCell ref="A85:D85"/>
    <mergeCell ref="A80:D80"/>
    <mergeCell ref="A78:D78"/>
    <mergeCell ref="B84:D84"/>
    <mergeCell ref="B71:D71"/>
    <mergeCell ref="A72:D72"/>
    <mergeCell ref="B76:D76"/>
    <mergeCell ref="A74:F74"/>
    <mergeCell ref="C4:G4"/>
    <mergeCell ref="D143:E143"/>
    <mergeCell ref="C14:E14"/>
    <mergeCell ref="C15:E15"/>
    <mergeCell ref="C33:E33"/>
    <mergeCell ref="B129:D129"/>
    <mergeCell ref="B61:F61"/>
    <mergeCell ref="B23:E23"/>
    <mergeCell ref="F23:G23"/>
    <mergeCell ref="F14:G14"/>
    <mergeCell ref="C28:E28"/>
    <mergeCell ref="F22:G22"/>
    <mergeCell ref="A38:F38"/>
    <mergeCell ref="C35:E35"/>
    <mergeCell ref="C27:E27"/>
    <mergeCell ref="C30:E30"/>
    <mergeCell ref="C34:E34"/>
    <mergeCell ref="B77:D77"/>
    <mergeCell ref="B94:D94"/>
    <mergeCell ref="B100:D100"/>
    <mergeCell ref="B93:D93"/>
    <mergeCell ref="B91:D91"/>
    <mergeCell ref="B82:D82"/>
    <mergeCell ref="B79:D79"/>
    <mergeCell ref="B92:D92"/>
    <mergeCell ref="A96:D96"/>
    <mergeCell ref="A87:F87"/>
    <mergeCell ref="B95:D95"/>
    <mergeCell ref="B103:D103"/>
    <mergeCell ref="B102:D102"/>
    <mergeCell ref="B104:D104"/>
    <mergeCell ref="A109:D109"/>
    <mergeCell ref="A1:G1"/>
    <mergeCell ref="C3:G3"/>
    <mergeCell ref="B8:F8"/>
    <mergeCell ref="B9:F9"/>
    <mergeCell ref="B10:F10"/>
    <mergeCell ref="B53:E53"/>
    <mergeCell ref="B45:E45"/>
    <mergeCell ref="B46:E46"/>
    <mergeCell ref="A48:E48"/>
    <mergeCell ref="B47:E47"/>
    <mergeCell ref="A19:G19"/>
    <mergeCell ref="B22:E22"/>
    <mergeCell ref="B25:G25"/>
    <mergeCell ref="B43:E43"/>
    <mergeCell ref="C32:E32"/>
    <mergeCell ref="A50:F50"/>
    <mergeCell ref="B83:D83"/>
    <mergeCell ref="B118:E118"/>
    <mergeCell ref="B115:E115"/>
    <mergeCell ref="A107:D107"/>
    <mergeCell ref="B108:D108"/>
    <mergeCell ref="B119:E119"/>
    <mergeCell ref="A120:E120"/>
    <mergeCell ref="A132:E132"/>
    <mergeCell ref="A135:E135"/>
    <mergeCell ref="B130:D130"/>
    <mergeCell ref="B131:D131"/>
    <mergeCell ref="B128:D128"/>
    <mergeCell ref="B124:D124"/>
    <mergeCell ref="B125:D125"/>
    <mergeCell ref="B127:D127"/>
    <mergeCell ref="B126:D126"/>
    <mergeCell ref="A122:F122"/>
    <mergeCell ref="B113:E113"/>
    <mergeCell ref="B117:E117"/>
    <mergeCell ref="B114:E114"/>
    <mergeCell ref="B116:E116"/>
    <mergeCell ref="B101:D101"/>
    <mergeCell ref="B89:D89"/>
    <mergeCell ref="B90:D90"/>
    <mergeCell ref="A142:E142"/>
    <mergeCell ref="B136:E136"/>
    <mergeCell ref="B138:E138"/>
    <mergeCell ref="B137:E137"/>
    <mergeCell ref="B139:E139"/>
    <mergeCell ref="A140:E140"/>
    <mergeCell ref="B141:E141"/>
    <mergeCell ref="A151:C151"/>
    <mergeCell ref="D151:F151"/>
    <mergeCell ref="A152:C152"/>
    <mergeCell ref="A153:C153"/>
    <mergeCell ref="A154:F154"/>
    <mergeCell ref="A145:F145"/>
    <mergeCell ref="A148:C148"/>
    <mergeCell ref="D148:F148"/>
    <mergeCell ref="A149:C149"/>
    <mergeCell ref="D149:F149"/>
    <mergeCell ref="A150:C150"/>
    <mergeCell ref="D150:F150"/>
  </mergeCells>
  <phoneticPr fontId="0" type="noConversion"/>
  <printOptions horizontalCentered="1"/>
  <pageMargins left="0.39370078740157483" right="0.39370078740157483" top="0.53" bottom="0.39370078740157483" header="0.17" footer="0.51181102362204722"/>
  <pageSetup paperSize="9" scale="80" orientation="portrait" r:id="rId1"/>
  <headerFooter alignWithMargins="0"/>
  <rowBreaks count="1" manualBreakCount="1">
    <brk id="7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5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D191" sqref="D191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816"/>
      <c r="B5" s="817"/>
      <c r="C5" s="817"/>
      <c r="D5" s="818"/>
      <c r="E5" s="818"/>
      <c r="F5" s="819"/>
      <c r="G5" s="819"/>
    </row>
    <row r="6" spans="1:7" ht="15.75" x14ac:dyDescent="0.2">
      <c r="A6" s="741" t="s">
        <v>870</v>
      </c>
      <c r="B6" s="742"/>
      <c r="C6" s="742"/>
      <c r="D6" s="742"/>
      <c r="E6" s="742"/>
      <c r="F6" s="742"/>
      <c r="G6" s="297"/>
    </row>
    <row r="7" spans="1:7" x14ac:dyDescent="0.2">
      <c r="A7" s="296" t="s">
        <v>882</v>
      </c>
      <c r="B7" s="296"/>
      <c r="C7" s="296"/>
      <c r="D7" s="296"/>
      <c r="E7" s="296"/>
      <c r="F7" s="296"/>
      <c r="G7" s="297"/>
    </row>
    <row r="8" spans="1:7" x14ac:dyDescent="0.2">
      <c r="A8" s="118"/>
      <c r="B8" s="118"/>
      <c r="C8" s="118"/>
      <c r="D8" s="118"/>
      <c r="E8" s="118"/>
      <c r="F8" s="119"/>
      <c r="G8" s="297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  <c r="G9" s="297"/>
    </row>
    <row r="10" spans="1:7" x14ac:dyDescent="0.2">
      <c r="A10" s="250"/>
      <c r="B10" s="254" t="s">
        <v>120</v>
      </c>
      <c r="C10" s="778"/>
      <c r="D10" s="778"/>
      <c r="E10" s="778"/>
      <c r="F10" s="778"/>
      <c r="G10" s="297"/>
    </row>
    <row r="11" spans="1:7" x14ac:dyDescent="0.2">
      <c r="A11" s="250"/>
      <c r="B11" s="254" t="s">
        <v>0</v>
      </c>
      <c r="C11" s="778"/>
      <c r="D11" s="778"/>
      <c r="E11" s="778"/>
      <c r="F11" s="778"/>
      <c r="G11" s="297"/>
    </row>
    <row r="12" spans="1:7" x14ac:dyDescent="0.2">
      <c r="A12" s="250"/>
      <c r="B12" s="250"/>
      <c r="C12" s="250"/>
      <c r="D12" s="250"/>
      <c r="E12" s="250"/>
      <c r="F12" s="251"/>
      <c r="G12" s="297"/>
    </row>
    <row r="13" spans="1:7" x14ac:dyDescent="0.2">
      <c r="A13" s="689" t="s">
        <v>1</v>
      </c>
      <c r="B13" s="689"/>
      <c r="C13" s="689"/>
      <c r="D13" s="689"/>
      <c r="E13" s="689"/>
      <c r="F13" s="689"/>
      <c r="G13" s="297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  <c r="G14" s="2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  <c r="G15" s="297"/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9"/>
      <c r="G16" s="297"/>
    </row>
    <row r="17" spans="1:7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  <c r="G17" s="297"/>
    </row>
    <row r="18" spans="1:7" x14ac:dyDescent="0.2">
      <c r="A18" s="250"/>
      <c r="B18" s="250"/>
      <c r="C18" s="250"/>
      <c r="D18" s="250"/>
      <c r="E18" s="250"/>
      <c r="F18" s="251"/>
      <c r="G18" s="297"/>
    </row>
    <row r="19" spans="1:7" x14ac:dyDescent="0.2">
      <c r="A19" s="689" t="s">
        <v>31</v>
      </c>
      <c r="B19" s="689"/>
      <c r="C19" s="689"/>
      <c r="D19" s="689"/>
      <c r="E19" s="689"/>
      <c r="F19" s="689"/>
      <c r="G19" s="297"/>
    </row>
    <row r="20" spans="1:7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  <c r="G20" s="297"/>
    </row>
    <row r="21" spans="1:7" ht="15" x14ac:dyDescent="0.2">
      <c r="A21" s="680" t="s">
        <v>249</v>
      </c>
      <c r="B21" s="724"/>
      <c r="C21" s="725"/>
      <c r="D21" s="689" t="s">
        <v>250</v>
      </c>
      <c r="E21" s="726"/>
      <c r="F21" s="416">
        <v>1</v>
      </c>
      <c r="G21" s="297"/>
    </row>
    <row r="22" spans="1:7" x14ac:dyDescent="0.2">
      <c r="A22" s="250"/>
      <c r="B22" s="250"/>
      <c r="C22" s="250"/>
      <c r="D22" s="250"/>
      <c r="E22" s="250"/>
      <c r="F22" s="251"/>
      <c r="G22" s="297"/>
    </row>
    <row r="23" spans="1:7" x14ac:dyDescent="0.2">
      <c r="A23" s="404" t="s">
        <v>4</v>
      </c>
      <c r="B23" s="407"/>
      <c r="C23" s="407"/>
      <c r="D23" s="407"/>
      <c r="E23" s="407"/>
      <c r="F23" s="407"/>
      <c r="G23" s="297"/>
    </row>
    <row r="24" spans="1:7" x14ac:dyDescent="0.2">
      <c r="A24" s="268" t="s">
        <v>214</v>
      </c>
      <c r="B24" s="398"/>
      <c r="C24" s="398"/>
      <c r="D24" s="398"/>
      <c r="E24" s="398"/>
      <c r="F24" s="399"/>
      <c r="G24" s="297"/>
    </row>
    <row r="25" spans="1:7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  <c r="G25" s="297"/>
    </row>
    <row r="26" spans="1:7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879</v>
      </c>
      <c r="G26" s="297"/>
    </row>
    <row r="27" spans="1:7" ht="13.5" thickBot="1" x14ac:dyDescent="0.25">
      <c r="A27" s="413">
        <v>3</v>
      </c>
      <c r="B27" s="401" t="s">
        <v>35</v>
      </c>
      <c r="C27" s="402"/>
      <c r="D27" s="402"/>
      <c r="E27" s="402"/>
      <c r="F27" s="511"/>
      <c r="G27" s="297"/>
    </row>
    <row r="28" spans="1:7" ht="25.5" x14ac:dyDescent="0.2">
      <c r="A28" s="413">
        <v>4</v>
      </c>
      <c r="B28" s="401" t="s">
        <v>6</v>
      </c>
      <c r="C28" s="402"/>
      <c r="D28" s="402"/>
      <c r="E28" s="403"/>
      <c r="F28" s="418" t="s">
        <v>891</v>
      </c>
      <c r="G28" s="297"/>
    </row>
    <row r="29" spans="1:7" x14ac:dyDescent="0.2">
      <c r="A29" s="413">
        <v>5</v>
      </c>
      <c r="B29" s="401" t="s">
        <v>7</v>
      </c>
      <c r="C29" s="402"/>
      <c r="D29" s="402"/>
      <c r="E29" s="403"/>
      <c r="F29" s="417"/>
      <c r="G29" s="297"/>
    </row>
    <row r="30" spans="1:7" ht="15" x14ac:dyDescent="0.2">
      <c r="A30" s="414"/>
      <c r="B30" s="277"/>
      <c r="C30" s="277"/>
      <c r="D30" s="727" t="s">
        <v>865</v>
      </c>
      <c r="E30" s="726"/>
      <c r="F30" s="115">
        <v>1045</v>
      </c>
      <c r="G30" s="297"/>
    </row>
    <row r="31" spans="1:7" s="37" customFormat="1" ht="13.5" x14ac:dyDescent="0.2">
      <c r="A31" s="298"/>
      <c r="B31" s="107"/>
      <c r="C31" s="299"/>
      <c r="D31" s="179"/>
      <c r="E31" s="179"/>
      <c r="F31" s="300"/>
      <c r="G31" s="297"/>
    </row>
    <row r="32" spans="1:7" s="37" customFormat="1" ht="13.5" x14ac:dyDescent="0.2">
      <c r="A32" s="298"/>
      <c r="B32" s="107"/>
      <c r="C32" s="299"/>
      <c r="D32" s="179"/>
      <c r="E32" s="179"/>
      <c r="F32" s="300"/>
      <c r="G32" s="297"/>
    </row>
    <row r="33" spans="1:7" x14ac:dyDescent="0.2">
      <c r="A33" s="181"/>
      <c r="B33" s="107"/>
      <c r="C33" s="107"/>
      <c r="D33" s="107"/>
      <c r="E33" s="96"/>
      <c r="F33" s="96"/>
      <c r="G33" s="297"/>
    </row>
    <row r="34" spans="1:7" x14ac:dyDescent="0.2">
      <c r="A34" s="181"/>
      <c r="B34" s="107"/>
      <c r="C34" s="107"/>
      <c r="D34" s="107"/>
      <c r="E34" s="96"/>
      <c r="F34" s="96"/>
      <c r="G34" s="297"/>
    </row>
    <row r="35" spans="1:7" x14ac:dyDescent="0.2">
      <c r="A35" s="181"/>
      <c r="B35" s="673" t="s">
        <v>36</v>
      </c>
      <c r="C35" s="673"/>
      <c r="D35" s="673"/>
      <c r="E35" s="673"/>
      <c r="F35" s="673"/>
      <c r="G35" s="297"/>
    </row>
    <row r="36" spans="1:7" x14ac:dyDescent="0.2">
      <c r="A36" s="118"/>
      <c r="B36" s="118"/>
      <c r="C36" s="118"/>
      <c r="D36" s="118"/>
      <c r="E36" s="118"/>
      <c r="F36" s="119"/>
      <c r="G36" s="297"/>
    </row>
    <row r="37" spans="1:7" ht="15" x14ac:dyDescent="0.2">
      <c r="A37" s="84">
        <v>1</v>
      </c>
      <c r="B37" s="663" t="s">
        <v>37</v>
      </c>
      <c r="C37" s="807"/>
      <c r="D37" s="808"/>
      <c r="E37" s="85" t="s">
        <v>8</v>
      </c>
      <c r="F37" s="178" t="s">
        <v>9</v>
      </c>
      <c r="G37" s="297"/>
    </row>
    <row r="38" spans="1:7" ht="15" x14ac:dyDescent="0.2">
      <c r="A38" s="84" t="s">
        <v>27</v>
      </c>
      <c r="B38" s="660" t="s">
        <v>38</v>
      </c>
      <c r="C38" s="795"/>
      <c r="D38" s="796"/>
      <c r="E38" s="114"/>
      <c r="F38" s="180"/>
      <c r="G38" s="301"/>
    </row>
    <row r="39" spans="1:7" ht="15" x14ac:dyDescent="0.2">
      <c r="A39" s="84" t="s">
        <v>28</v>
      </c>
      <c r="B39" s="660" t="s">
        <v>807</v>
      </c>
      <c r="C39" s="795"/>
      <c r="D39" s="796"/>
      <c r="E39" s="3"/>
      <c r="F39" s="180"/>
      <c r="G39" s="301"/>
    </row>
    <row r="40" spans="1:7" ht="15" x14ac:dyDescent="0.2">
      <c r="A40" s="84" t="s">
        <v>29</v>
      </c>
      <c r="B40" s="810" t="s">
        <v>808</v>
      </c>
      <c r="C40" s="811"/>
      <c r="D40" s="812"/>
      <c r="E40" s="3"/>
      <c r="F40" s="180"/>
      <c r="G40" s="302"/>
    </row>
    <row r="41" spans="1:7" ht="15" x14ac:dyDescent="0.2">
      <c r="A41" s="98" t="s">
        <v>30</v>
      </c>
      <c r="B41" s="660" t="s">
        <v>809</v>
      </c>
      <c r="C41" s="795"/>
      <c r="D41" s="796"/>
      <c r="E41" s="3"/>
      <c r="F41" s="303"/>
      <c r="G41" s="302"/>
    </row>
    <row r="42" spans="1:7" ht="15" x14ac:dyDescent="0.2">
      <c r="A42" s="98" t="s">
        <v>42</v>
      </c>
      <c r="B42" s="813" t="s">
        <v>215</v>
      </c>
      <c r="C42" s="814"/>
      <c r="D42" s="815"/>
      <c r="E42" s="3"/>
      <c r="F42" s="180"/>
      <c r="G42" s="304"/>
    </row>
    <row r="43" spans="1:7" x14ac:dyDescent="0.2">
      <c r="A43" s="84" t="s">
        <v>43</v>
      </c>
      <c r="B43" s="175" t="s">
        <v>11</v>
      </c>
      <c r="C43" s="176"/>
      <c r="D43" s="177"/>
      <c r="E43" s="3"/>
      <c r="F43" s="180"/>
      <c r="G43" s="297"/>
    </row>
    <row r="44" spans="1:7" ht="15" x14ac:dyDescent="0.2">
      <c r="A44" s="804" t="s">
        <v>26</v>
      </c>
      <c r="B44" s="805"/>
      <c r="C44" s="805"/>
      <c r="D44" s="805"/>
      <c r="E44" s="806"/>
      <c r="F44" s="85">
        <f>SUM(F38:F43)</f>
        <v>0</v>
      </c>
      <c r="G44" s="297"/>
    </row>
    <row r="45" spans="1:7" ht="13.5" x14ac:dyDescent="0.2">
      <c r="A45" s="298"/>
      <c r="B45" s="782"/>
      <c r="C45" s="801"/>
      <c r="D45" s="801"/>
      <c r="E45" s="801"/>
      <c r="F45" s="801"/>
      <c r="G45" s="297"/>
    </row>
    <row r="46" spans="1:7" x14ac:dyDescent="0.2">
      <c r="A46" s="299"/>
      <c r="B46" s="299"/>
      <c r="C46" s="179"/>
      <c r="D46" s="179"/>
      <c r="E46" s="179"/>
      <c r="F46" s="117"/>
      <c r="G46" s="297"/>
    </row>
    <row r="47" spans="1:7" ht="13.5" x14ac:dyDescent="0.2">
      <c r="A47" s="298"/>
      <c r="B47" s="782"/>
      <c r="C47" s="801"/>
      <c r="D47" s="801"/>
      <c r="E47" s="801"/>
      <c r="F47" s="801"/>
      <c r="G47" s="297"/>
    </row>
    <row r="48" spans="1:7" x14ac:dyDescent="0.2">
      <c r="A48" s="118"/>
      <c r="B48" s="118"/>
      <c r="C48" s="118"/>
      <c r="D48" s="118"/>
      <c r="E48" s="118"/>
      <c r="F48" s="119"/>
      <c r="G48" s="297"/>
    </row>
    <row r="49" spans="1:7" x14ac:dyDescent="0.2">
      <c r="A49" s="781" t="s">
        <v>183</v>
      </c>
      <c r="B49" s="781"/>
      <c r="C49" s="781"/>
      <c r="D49" s="781"/>
      <c r="E49" s="781"/>
      <c r="F49" s="781"/>
      <c r="G49" s="297"/>
    </row>
    <row r="50" spans="1:7" x14ac:dyDescent="0.2">
      <c r="A50" s="110"/>
      <c r="B50" s="110"/>
      <c r="C50" s="110"/>
      <c r="D50" s="110"/>
      <c r="E50" s="110"/>
      <c r="F50" s="110"/>
      <c r="G50" s="297"/>
    </row>
    <row r="51" spans="1:7" ht="15" x14ac:dyDescent="0.2">
      <c r="A51" s="802" t="s">
        <v>184</v>
      </c>
      <c r="B51" s="803"/>
      <c r="C51" s="803"/>
      <c r="D51" s="803"/>
      <c r="E51" s="803"/>
      <c r="F51" s="803"/>
      <c r="G51" s="297"/>
    </row>
    <row r="52" spans="1:7" ht="15" x14ac:dyDescent="0.2">
      <c r="A52" s="84" t="s">
        <v>185</v>
      </c>
      <c r="B52" s="663" t="s">
        <v>187</v>
      </c>
      <c r="C52" s="807"/>
      <c r="D52" s="808"/>
      <c r="E52" s="178" t="s">
        <v>8</v>
      </c>
      <c r="F52" s="85" t="s">
        <v>9</v>
      </c>
      <c r="G52" s="297"/>
    </row>
    <row r="53" spans="1:7" ht="15" x14ac:dyDescent="0.2">
      <c r="A53" s="84" t="s">
        <v>27</v>
      </c>
      <c r="B53" s="660" t="s">
        <v>186</v>
      </c>
      <c r="C53" s="661"/>
      <c r="D53" s="809"/>
      <c r="E53" s="3"/>
      <c r="F53" s="180"/>
      <c r="G53" s="297"/>
    </row>
    <row r="54" spans="1:7" ht="15" x14ac:dyDescent="0.2">
      <c r="A54" s="84" t="s">
        <v>28</v>
      </c>
      <c r="B54" s="660" t="s">
        <v>233</v>
      </c>
      <c r="C54" s="661"/>
      <c r="D54" s="809"/>
      <c r="E54" s="3"/>
      <c r="F54" s="180"/>
      <c r="G54" s="297"/>
    </row>
    <row r="55" spans="1:7" ht="15" x14ac:dyDescent="0.2">
      <c r="A55" s="84"/>
      <c r="B55" s="663" t="s">
        <v>61</v>
      </c>
      <c r="C55" s="784"/>
      <c r="D55" s="785"/>
      <c r="E55" s="3">
        <f>SUM(E53:E54)</f>
        <v>0</v>
      </c>
      <c r="F55" s="85">
        <f>SUM(F53:F54)</f>
        <v>0</v>
      </c>
      <c r="G55" s="297"/>
    </row>
    <row r="56" spans="1:7" x14ac:dyDescent="0.2">
      <c r="A56" s="84" t="s">
        <v>29</v>
      </c>
      <c r="B56" s="569" t="s">
        <v>205</v>
      </c>
      <c r="C56" s="569"/>
      <c r="D56" s="569"/>
      <c r="E56" s="3">
        <f>E55*E70</f>
        <v>0</v>
      </c>
      <c r="F56" s="180">
        <f>E56*$F$44</f>
        <v>0</v>
      </c>
      <c r="G56" s="297"/>
    </row>
    <row r="57" spans="1:7" x14ac:dyDescent="0.2">
      <c r="A57" s="663" t="s">
        <v>56</v>
      </c>
      <c r="B57" s="664"/>
      <c r="C57" s="664"/>
      <c r="D57" s="664"/>
      <c r="E57" s="39">
        <f>SUM(E55:E56)</f>
        <v>0</v>
      </c>
      <c r="F57" s="85">
        <f>SUM(F55:F56)</f>
        <v>0</v>
      </c>
      <c r="G57" s="297"/>
    </row>
    <row r="58" spans="1:7" ht="13.5" x14ac:dyDescent="0.2">
      <c r="A58" s="298"/>
      <c r="B58" s="782"/>
      <c r="C58" s="801"/>
      <c r="D58" s="801"/>
      <c r="E58" s="801"/>
      <c r="F58" s="801"/>
      <c r="G58" s="297"/>
    </row>
    <row r="59" spans="1:7" x14ac:dyDescent="0.2">
      <c r="A59" s="181"/>
      <c r="B59" s="95"/>
      <c r="C59" s="95"/>
      <c r="D59" s="95"/>
      <c r="E59" s="116"/>
      <c r="F59" s="96"/>
      <c r="G59" s="297"/>
    </row>
    <row r="60" spans="1:7" ht="15" x14ac:dyDescent="0.2">
      <c r="A60" s="802" t="s">
        <v>234</v>
      </c>
      <c r="B60" s="803"/>
      <c r="C60" s="803"/>
      <c r="D60" s="803"/>
      <c r="E60" s="803"/>
      <c r="F60" s="803"/>
      <c r="G60" s="297"/>
    </row>
    <row r="61" spans="1:7" x14ac:dyDescent="0.2">
      <c r="A61" s="178" t="s">
        <v>188</v>
      </c>
      <c r="B61" s="668" t="s">
        <v>207</v>
      </c>
      <c r="C61" s="668"/>
      <c r="D61" s="668"/>
      <c r="E61" s="178" t="s">
        <v>8</v>
      </c>
      <c r="F61" s="85" t="s">
        <v>9</v>
      </c>
      <c r="G61" s="297"/>
    </row>
    <row r="62" spans="1:7" x14ac:dyDescent="0.2">
      <c r="A62" s="84" t="s">
        <v>27</v>
      </c>
      <c r="B62" s="566" t="s">
        <v>208</v>
      </c>
      <c r="C62" s="566"/>
      <c r="D62" s="566"/>
      <c r="E62" s="3"/>
      <c r="F62" s="180"/>
      <c r="G62" s="297"/>
    </row>
    <row r="63" spans="1:7" x14ac:dyDescent="0.2">
      <c r="A63" s="84" t="s">
        <v>28</v>
      </c>
      <c r="B63" s="566" t="s">
        <v>18</v>
      </c>
      <c r="C63" s="566"/>
      <c r="D63" s="566"/>
      <c r="E63" s="3"/>
      <c r="F63" s="180"/>
      <c r="G63" s="297"/>
    </row>
    <row r="64" spans="1:7" ht="13.5" x14ac:dyDescent="0.2">
      <c r="A64" s="84" t="s">
        <v>29</v>
      </c>
      <c r="B64" s="566" t="s">
        <v>204</v>
      </c>
      <c r="C64" s="566"/>
      <c r="D64" s="566"/>
      <c r="E64" s="3"/>
      <c r="F64" s="180"/>
      <c r="G64" s="297"/>
    </row>
    <row r="65" spans="1:7" x14ac:dyDescent="0.2">
      <c r="A65" s="84" t="s">
        <v>30</v>
      </c>
      <c r="B65" s="566" t="s">
        <v>13</v>
      </c>
      <c r="C65" s="566"/>
      <c r="D65" s="566"/>
      <c r="E65" s="3"/>
      <c r="F65" s="180"/>
      <c r="G65" s="297"/>
    </row>
    <row r="66" spans="1:7" x14ac:dyDescent="0.2">
      <c r="A66" s="84" t="s">
        <v>42</v>
      </c>
      <c r="B66" s="566" t="s">
        <v>235</v>
      </c>
      <c r="C66" s="566"/>
      <c r="D66" s="566"/>
      <c r="E66" s="3"/>
      <c r="F66" s="180"/>
      <c r="G66" s="297"/>
    </row>
    <row r="67" spans="1:7" ht="15" x14ac:dyDescent="0.2">
      <c r="A67" s="84" t="s">
        <v>43</v>
      </c>
      <c r="B67" s="660" t="s">
        <v>190</v>
      </c>
      <c r="C67" s="795"/>
      <c r="D67" s="796"/>
      <c r="E67" s="3"/>
      <c r="F67" s="180"/>
      <c r="G67" s="297"/>
    </row>
    <row r="68" spans="1:7" x14ac:dyDescent="0.2">
      <c r="A68" s="84" t="s">
        <v>44</v>
      </c>
      <c r="B68" s="566" t="s">
        <v>15</v>
      </c>
      <c r="C68" s="566"/>
      <c r="D68" s="566"/>
      <c r="E68" s="3"/>
      <c r="F68" s="180"/>
      <c r="G68" s="297"/>
    </row>
    <row r="69" spans="1:7" x14ac:dyDescent="0.2">
      <c r="A69" s="84" t="s">
        <v>45</v>
      </c>
      <c r="B69" s="566" t="s">
        <v>16</v>
      </c>
      <c r="C69" s="566"/>
      <c r="D69" s="566"/>
      <c r="E69" s="3"/>
      <c r="F69" s="180"/>
      <c r="G69" s="297"/>
    </row>
    <row r="70" spans="1:7" x14ac:dyDescent="0.2">
      <c r="A70" s="668" t="s">
        <v>56</v>
      </c>
      <c r="B70" s="668"/>
      <c r="C70" s="668"/>
      <c r="D70" s="668"/>
      <c r="E70" s="39">
        <f>SUM(E62:E69)</f>
        <v>0</v>
      </c>
      <c r="F70" s="85">
        <f>SUM(F62:F69)</f>
        <v>0</v>
      </c>
      <c r="G70" s="297"/>
    </row>
    <row r="71" spans="1:7" s="37" customFormat="1" ht="13.5" x14ac:dyDescent="0.2">
      <c r="A71" s="305"/>
      <c r="B71" s="797"/>
      <c r="C71" s="798"/>
      <c r="D71" s="798"/>
      <c r="E71" s="798"/>
      <c r="F71" s="798"/>
      <c r="G71" s="297"/>
    </row>
    <row r="72" spans="1:7" s="37" customFormat="1" ht="13.5" x14ac:dyDescent="0.2">
      <c r="A72" s="305"/>
      <c r="B72" s="782"/>
      <c r="C72" s="799"/>
      <c r="D72" s="799"/>
      <c r="E72" s="799"/>
      <c r="F72" s="799"/>
      <c r="G72" s="297"/>
    </row>
    <row r="73" spans="1:7" x14ac:dyDescent="0.2">
      <c r="A73" s="181"/>
      <c r="B73" s="95"/>
      <c r="C73" s="95"/>
      <c r="D73" s="95"/>
      <c r="E73" s="116"/>
      <c r="F73" s="96"/>
      <c r="G73" s="306"/>
    </row>
    <row r="74" spans="1:7" ht="15" x14ac:dyDescent="0.2">
      <c r="A74" s="800" t="s">
        <v>193</v>
      </c>
      <c r="B74" s="794"/>
      <c r="C74" s="794"/>
      <c r="D74" s="794"/>
      <c r="E74" s="794"/>
      <c r="F74" s="794"/>
      <c r="G74" s="306"/>
    </row>
    <row r="75" spans="1:7" x14ac:dyDescent="0.2">
      <c r="A75" s="181"/>
      <c r="B75" s="95"/>
      <c r="C75" s="95"/>
      <c r="D75" s="95"/>
      <c r="E75" s="116"/>
      <c r="F75" s="96"/>
      <c r="G75" s="306"/>
    </row>
    <row r="76" spans="1:7" ht="15" x14ac:dyDescent="0.2">
      <c r="A76" s="400" t="s">
        <v>191</v>
      </c>
      <c r="B76" s="680" t="s">
        <v>47</v>
      </c>
      <c r="C76" s="706"/>
      <c r="D76" s="400" t="s">
        <v>173</v>
      </c>
      <c r="E76" s="400" t="s">
        <v>174</v>
      </c>
      <c r="F76" s="185" t="s">
        <v>9</v>
      </c>
      <c r="G76" s="297"/>
    </row>
    <row r="77" spans="1:7" x14ac:dyDescent="0.2">
      <c r="A77" s="413" t="s">
        <v>27</v>
      </c>
      <c r="B77" s="690" t="s">
        <v>12</v>
      </c>
      <c r="C77" s="691"/>
      <c r="D77" s="234"/>
      <c r="E77" s="235"/>
      <c r="F77" s="115"/>
      <c r="G77" s="297"/>
    </row>
    <row r="78" spans="1:7" x14ac:dyDescent="0.2">
      <c r="A78" s="413" t="s">
        <v>28</v>
      </c>
      <c r="B78" s="690" t="s">
        <v>216</v>
      </c>
      <c r="C78" s="691"/>
      <c r="D78" s="234"/>
      <c r="E78" s="235"/>
      <c r="F78" s="115"/>
      <c r="G78" s="297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97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297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  <c r="G81" s="297"/>
    </row>
    <row r="82" spans="1:7" x14ac:dyDescent="0.2">
      <c r="A82" s="84" t="s">
        <v>43</v>
      </c>
      <c r="B82" s="660" t="s">
        <v>48</v>
      </c>
      <c r="C82" s="661"/>
      <c r="D82" s="661"/>
      <c r="E82" s="662"/>
      <c r="F82" s="180"/>
      <c r="G82" s="297"/>
    </row>
    <row r="83" spans="1:7" x14ac:dyDescent="0.2">
      <c r="A83" s="84" t="s">
        <v>44</v>
      </c>
      <c r="B83" s="660" t="s">
        <v>11</v>
      </c>
      <c r="C83" s="661"/>
      <c r="D83" s="661"/>
      <c r="E83" s="662"/>
      <c r="F83" s="180"/>
      <c r="G83" s="297"/>
    </row>
    <row r="84" spans="1:7" x14ac:dyDescent="0.2">
      <c r="A84" s="668" t="s">
        <v>56</v>
      </c>
      <c r="B84" s="668"/>
      <c r="C84" s="668"/>
      <c r="D84" s="668"/>
      <c r="E84" s="668"/>
      <c r="F84" s="85">
        <f>SUM(F77:F83)</f>
        <v>0</v>
      </c>
      <c r="G84" s="297"/>
    </row>
    <row r="85" spans="1:7" ht="15" x14ac:dyDescent="0.2">
      <c r="A85" s="307"/>
      <c r="B85" s="791"/>
      <c r="C85" s="792"/>
      <c r="D85" s="792"/>
      <c r="E85" s="792"/>
      <c r="F85" s="792"/>
      <c r="G85" s="297"/>
    </row>
    <row r="86" spans="1:7" ht="15" x14ac:dyDescent="0.2">
      <c r="A86" s="307"/>
      <c r="B86" s="793"/>
      <c r="C86" s="794"/>
      <c r="D86" s="794"/>
      <c r="E86" s="794"/>
      <c r="F86" s="794"/>
      <c r="G86" s="297"/>
    </row>
    <row r="87" spans="1:7" x14ac:dyDescent="0.2">
      <c r="A87" s="307"/>
      <c r="B87" s="786"/>
      <c r="C87" s="787"/>
      <c r="D87" s="787"/>
      <c r="E87" s="787"/>
      <c r="F87" s="787"/>
      <c r="G87" s="297"/>
    </row>
    <row r="88" spans="1:7" x14ac:dyDescent="0.2">
      <c r="A88" s="179"/>
      <c r="B88" s="179"/>
      <c r="C88" s="179"/>
      <c r="D88" s="179"/>
      <c r="E88" s="179"/>
      <c r="F88" s="117"/>
      <c r="G88" s="297"/>
    </row>
    <row r="89" spans="1:7" x14ac:dyDescent="0.2">
      <c r="A89" s="685" t="s">
        <v>211</v>
      </c>
      <c r="B89" s="685"/>
      <c r="C89" s="685"/>
      <c r="D89" s="685"/>
      <c r="E89" s="685"/>
      <c r="F89" s="685"/>
      <c r="G89" s="297"/>
    </row>
    <row r="90" spans="1:7" x14ac:dyDescent="0.2">
      <c r="A90" s="663" t="s">
        <v>192</v>
      </c>
      <c r="B90" s="664"/>
      <c r="C90" s="664"/>
      <c r="D90" s="664"/>
      <c r="E90" s="665"/>
      <c r="F90" s="85" t="s">
        <v>9</v>
      </c>
      <c r="G90" s="297"/>
    </row>
    <row r="91" spans="1:7" x14ac:dyDescent="0.2">
      <c r="A91" s="84" t="s">
        <v>185</v>
      </c>
      <c r="B91" s="788" t="s">
        <v>187</v>
      </c>
      <c r="C91" s="789"/>
      <c r="D91" s="789"/>
      <c r="E91" s="790"/>
      <c r="F91" s="85">
        <f>F57</f>
        <v>0</v>
      </c>
      <c r="G91" s="297"/>
    </row>
    <row r="92" spans="1:7" x14ac:dyDescent="0.2">
      <c r="A92" s="84" t="s">
        <v>188</v>
      </c>
      <c r="B92" s="788" t="s">
        <v>189</v>
      </c>
      <c r="C92" s="789"/>
      <c r="D92" s="789"/>
      <c r="E92" s="790"/>
      <c r="F92" s="85">
        <f>F70</f>
        <v>0</v>
      </c>
      <c r="G92" s="297"/>
    </row>
    <row r="93" spans="1:7" x14ac:dyDescent="0.2">
      <c r="A93" s="84" t="s">
        <v>191</v>
      </c>
      <c r="B93" s="788" t="s">
        <v>47</v>
      </c>
      <c r="C93" s="789"/>
      <c r="D93" s="789"/>
      <c r="E93" s="790"/>
      <c r="F93" s="85">
        <f>F84</f>
        <v>0</v>
      </c>
      <c r="G93" s="297"/>
    </row>
    <row r="94" spans="1:7" x14ac:dyDescent="0.2">
      <c r="A94" s="663" t="s">
        <v>56</v>
      </c>
      <c r="B94" s="664"/>
      <c r="C94" s="664"/>
      <c r="D94" s="664"/>
      <c r="E94" s="665"/>
      <c r="F94" s="85">
        <f>SUM(F91:F93)</f>
        <v>0</v>
      </c>
      <c r="G94" s="297"/>
    </row>
    <row r="95" spans="1:7" x14ac:dyDescent="0.2">
      <c r="A95" s="179"/>
      <c r="B95" s="179"/>
      <c r="C95" s="179"/>
      <c r="D95" s="179"/>
      <c r="E95" s="179"/>
      <c r="F95" s="117"/>
      <c r="G95" s="297"/>
    </row>
    <row r="96" spans="1:7" x14ac:dyDescent="0.2">
      <c r="A96" s="179"/>
      <c r="B96" s="179"/>
      <c r="C96" s="179"/>
      <c r="D96" s="179"/>
      <c r="E96" s="179"/>
      <c r="F96" s="117"/>
      <c r="G96" s="297"/>
    </row>
    <row r="97" spans="1:8" x14ac:dyDescent="0.2">
      <c r="A97" s="673" t="s">
        <v>217</v>
      </c>
      <c r="B97" s="673"/>
      <c r="C97" s="673"/>
      <c r="D97" s="673"/>
      <c r="E97" s="673"/>
      <c r="F97" s="673"/>
      <c r="G97" s="297"/>
      <c r="H97" s="35"/>
    </row>
    <row r="98" spans="1:8" x14ac:dyDescent="0.2">
      <c r="A98" s="118"/>
      <c r="B98" s="118"/>
      <c r="C98" s="118"/>
      <c r="D98" s="118"/>
      <c r="E98" s="118"/>
      <c r="F98" s="119"/>
      <c r="G98" s="297"/>
    </row>
    <row r="99" spans="1:8" x14ac:dyDescent="0.2">
      <c r="A99" s="178">
        <v>3</v>
      </c>
      <c r="B99" s="668" t="s">
        <v>67</v>
      </c>
      <c r="C99" s="668"/>
      <c r="D99" s="668"/>
      <c r="E99" s="178" t="s">
        <v>8</v>
      </c>
      <c r="F99" s="85" t="s">
        <v>9</v>
      </c>
      <c r="G99" s="297"/>
    </row>
    <row r="100" spans="1:8" x14ac:dyDescent="0.2">
      <c r="A100" s="84" t="s">
        <v>27</v>
      </c>
      <c r="B100" s="566" t="s">
        <v>218</v>
      </c>
      <c r="C100" s="566"/>
      <c r="D100" s="566"/>
      <c r="E100" s="3"/>
      <c r="F100" s="180"/>
      <c r="G100" s="306"/>
    </row>
    <row r="101" spans="1:8" x14ac:dyDescent="0.2">
      <c r="A101" s="84" t="s">
        <v>28</v>
      </c>
      <c r="B101" s="569" t="s">
        <v>219</v>
      </c>
      <c r="C101" s="569"/>
      <c r="D101" s="569"/>
      <c r="E101" s="3"/>
      <c r="F101" s="180"/>
      <c r="G101" s="297"/>
    </row>
    <row r="102" spans="1:8" x14ac:dyDescent="0.2">
      <c r="A102" s="84" t="s">
        <v>29</v>
      </c>
      <c r="B102" s="569" t="s">
        <v>220</v>
      </c>
      <c r="C102" s="569"/>
      <c r="D102" s="569"/>
      <c r="E102" s="3"/>
      <c r="F102" s="180"/>
      <c r="G102" s="297"/>
    </row>
    <row r="103" spans="1:8" x14ac:dyDescent="0.2">
      <c r="A103" s="84" t="s">
        <v>30</v>
      </c>
      <c r="B103" s="569" t="s">
        <v>221</v>
      </c>
      <c r="C103" s="569"/>
      <c r="D103" s="569"/>
      <c r="E103" s="3"/>
      <c r="F103" s="180"/>
      <c r="G103" s="297"/>
    </row>
    <row r="104" spans="1:8" x14ac:dyDescent="0.2">
      <c r="A104" s="84" t="s">
        <v>42</v>
      </c>
      <c r="B104" s="569" t="s">
        <v>236</v>
      </c>
      <c r="C104" s="569"/>
      <c r="D104" s="569"/>
      <c r="E104" s="3"/>
      <c r="F104" s="180"/>
      <c r="G104" s="297"/>
    </row>
    <row r="105" spans="1:8" x14ac:dyDescent="0.2">
      <c r="A105" s="84" t="s">
        <v>43</v>
      </c>
      <c r="B105" s="571" t="s">
        <v>222</v>
      </c>
      <c r="C105" s="572"/>
      <c r="D105" s="573"/>
      <c r="E105" s="3"/>
      <c r="F105" s="180"/>
      <c r="G105" s="297"/>
    </row>
    <row r="106" spans="1:8" x14ac:dyDescent="0.2">
      <c r="A106" s="663" t="s">
        <v>56</v>
      </c>
      <c r="B106" s="664"/>
      <c r="C106" s="664"/>
      <c r="D106" s="665"/>
      <c r="E106" s="39">
        <f>SUM(E100:E105)</f>
        <v>0</v>
      </c>
      <c r="F106" s="85">
        <f>SUM(F100:F105)</f>
        <v>0</v>
      </c>
      <c r="G106" s="297"/>
    </row>
    <row r="107" spans="1:8" x14ac:dyDescent="0.2">
      <c r="A107" s="179"/>
      <c r="B107" s="179"/>
      <c r="C107" s="179"/>
      <c r="D107" s="179"/>
      <c r="E107" s="179"/>
      <c r="F107" s="117"/>
      <c r="G107" s="297"/>
    </row>
    <row r="108" spans="1:8" x14ac:dyDescent="0.2">
      <c r="A108" s="179"/>
      <c r="B108" s="179"/>
      <c r="C108" s="179"/>
      <c r="D108" s="179"/>
      <c r="E108" s="179"/>
      <c r="F108" s="117"/>
      <c r="G108" s="297"/>
    </row>
    <row r="109" spans="1:8" x14ac:dyDescent="0.2">
      <c r="A109" s="673" t="s">
        <v>223</v>
      </c>
      <c r="B109" s="673"/>
      <c r="C109" s="673"/>
      <c r="D109" s="673"/>
      <c r="E109" s="673"/>
      <c r="F109" s="673"/>
      <c r="G109" s="297"/>
    </row>
    <row r="110" spans="1:8" x14ac:dyDescent="0.2">
      <c r="A110" s="118"/>
      <c r="B110" s="118"/>
      <c r="C110" s="118"/>
      <c r="D110" s="118"/>
      <c r="E110" s="118"/>
      <c r="F110" s="120"/>
      <c r="G110" s="297"/>
    </row>
    <row r="111" spans="1:8" x14ac:dyDescent="0.2">
      <c r="A111" s="673" t="s">
        <v>237</v>
      </c>
      <c r="B111" s="673"/>
      <c r="C111" s="673"/>
      <c r="D111" s="673"/>
      <c r="E111" s="673"/>
      <c r="F111" s="673"/>
      <c r="G111" s="297"/>
    </row>
    <row r="112" spans="1:8" x14ac:dyDescent="0.2">
      <c r="A112" s="179"/>
      <c r="B112" s="179"/>
      <c r="C112" s="179"/>
      <c r="D112" s="179"/>
      <c r="E112" s="179"/>
      <c r="F112" s="179"/>
      <c r="G112" s="297"/>
    </row>
    <row r="113" spans="1:9" x14ac:dyDescent="0.2">
      <c r="A113" s="178" t="s">
        <v>55</v>
      </c>
      <c r="B113" s="657" t="s">
        <v>238</v>
      </c>
      <c r="C113" s="658"/>
      <c r="D113" s="659"/>
      <c r="E113" s="178" t="s">
        <v>8</v>
      </c>
      <c r="F113" s="85" t="s">
        <v>9</v>
      </c>
      <c r="G113" s="297"/>
    </row>
    <row r="114" spans="1:9" x14ac:dyDescent="0.2">
      <c r="A114" s="84" t="s">
        <v>27</v>
      </c>
      <c r="B114" s="571" t="s">
        <v>239</v>
      </c>
      <c r="C114" s="572"/>
      <c r="D114" s="573"/>
      <c r="E114" s="3"/>
      <c r="F114" s="180"/>
      <c r="G114" s="297"/>
    </row>
    <row r="115" spans="1:9" x14ac:dyDescent="0.2">
      <c r="A115" s="84" t="s">
        <v>28</v>
      </c>
      <c r="B115" s="571" t="s">
        <v>240</v>
      </c>
      <c r="C115" s="572"/>
      <c r="D115" s="573"/>
      <c r="E115" s="3"/>
      <c r="F115" s="180"/>
      <c r="G115" s="297"/>
    </row>
    <row r="116" spans="1:9" x14ac:dyDescent="0.2">
      <c r="A116" s="84" t="s">
        <v>29</v>
      </c>
      <c r="B116" s="571" t="s">
        <v>241</v>
      </c>
      <c r="C116" s="572"/>
      <c r="D116" s="573"/>
      <c r="E116" s="3"/>
      <c r="F116" s="180"/>
      <c r="G116" s="297"/>
      <c r="I116" s="27"/>
    </row>
    <row r="117" spans="1:9" x14ac:dyDescent="0.2">
      <c r="A117" s="84" t="s">
        <v>30</v>
      </c>
      <c r="B117" s="569" t="s">
        <v>242</v>
      </c>
      <c r="C117" s="569"/>
      <c r="D117" s="569"/>
      <c r="E117" s="3"/>
      <c r="F117" s="180"/>
      <c r="G117" s="297"/>
    </row>
    <row r="118" spans="1:9" x14ac:dyDescent="0.2">
      <c r="A118" s="84" t="s">
        <v>42</v>
      </c>
      <c r="B118" s="660" t="s">
        <v>243</v>
      </c>
      <c r="C118" s="661"/>
      <c r="D118" s="662"/>
      <c r="E118" s="3"/>
      <c r="F118" s="180"/>
      <c r="G118" s="297"/>
      <c r="I118" s="27"/>
    </row>
    <row r="119" spans="1:9" x14ac:dyDescent="0.2">
      <c r="A119" s="84" t="s">
        <v>43</v>
      </c>
      <c r="B119" s="571" t="s">
        <v>244</v>
      </c>
      <c r="C119" s="572"/>
      <c r="D119" s="573"/>
      <c r="E119" s="3"/>
      <c r="F119" s="180"/>
      <c r="G119" s="297"/>
    </row>
    <row r="120" spans="1:9" ht="15" x14ac:dyDescent="0.2">
      <c r="A120" s="98"/>
      <c r="B120" s="663" t="s">
        <v>61</v>
      </c>
      <c r="C120" s="784"/>
      <c r="D120" s="785"/>
      <c r="E120" s="3">
        <f>SUM(E114:E119)</f>
        <v>0</v>
      </c>
      <c r="F120" s="85">
        <f>SUM(F114:F119)</f>
        <v>0</v>
      </c>
      <c r="G120" s="297"/>
    </row>
    <row r="121" spans="1:9" ht="13.5" x14ac:dyDescent="0.2">
      <c r="A121" s="305"/>
      <c r="B121" s="782"/>
      <c r="C121" s="783"/>
      <c r="D121" s="783"/>
      <c r="E121" s="783"/>
      <c r="F121" s="783"/>
      <c r="G121" s="297"/>
    </row>
    <row r="122" spans="1:9" ht="13.5" x14ac:dyDescent="0.2">
      <c r="A122" s="305"/>
      <c r="B122" s="782"/>
      <c r="C122" s="783"/>
      <c r="D122" s="783"/>
      <c r="E122" s="783"/>
      <c r="F122" s="783"/>
      <c r="G122" s="297"/>
    </row>
    <row r="123" spans="1:9" x14ac:dyDescent="0.2">
      <c r="A123" s="179"/>
      <c r="B123" s="179"/>
      <c r="C123" s="179"/>
      <c r="D123" s="179"/>
      <c r="E123" s="179"/>
      <c r="F123" s="117"/>
      <c r="G123" s="297"/>
    </row>
    <row r="124" spans="1:9" x14ac:dyDescent="0.2">
      <c r="A124" s="673" t="s">
        <v>245</v>
      </c>
      <c r="B124" s="673"/>
      <c r="C124" s="673"/>
      <c r="D124" s="673"/>
      <c r="E124" s="673"/>
      <c r="F124" s="673"/>
      <c r="G124" s="297"/>
    </row>
    <row r="125" spans="1:9" x14ac:dyDescent="0.2">
      <c r="A125" s="118"/>
      <c r="B125" s="118"/>
      <c r="C125" s="118"/>
      <c r="D125" s="118"/>
      <c r="E125" s="118"/>
      <c r="F125" s="120"/>
      <c r="G125" s="297"/>
    </row>
    <row r="126" spans="1:9" x14ac:dyDescent="0.2">
      <c r="A126" s="178" t="s">
        <v>58</v>
      </c>
      <c r="B126" s="657" t="s">
        <v>246</v>
      </c>
      <c r="C126" s="658"/>
      <c r="D126" s="659"/>
      <c r="E126" s="178" t="s">
        <v>8</v>
      </c>
      <c r="F126" s="85" t="s">
        <v>9</v>
      </c>
      <c r="G126" s="297"/>
    </row>
    <row r="127" spans="1:9" x14ac:dyDescent="0.2">
      <c r="A127" s="84" t="s">
        <v>27</v>
      </c>
      <c r="B127" s="569" t="s">
        <v>247</v>
      </c>
      <c r="C127" s="569"/>
      <c r="D127" s="569"/>
      <c r="E127" s="3"/>
      <c r="F127" s="180"/>
      <c r="G127" s="297"/>
    </row>
    <row r="128" spans="1:9" x14ac:dyDescent="0.2">
      <c r="A128" s="663" t="s">
        <v>61</v>
      </c>
      <c r="B128" s="664"/>
      <c r="C128" s="664"/>
      <c r="D128" s="664"/>
      <c r="E128" s="39">
        <f>E127</f>
        <v>0</v>
      </c>
      <c r="F128" s="85">
        <f>F127</f>
        <v>0</v>
      </c>
      <c r="G128" s="297"/>
    </row>
    <row r="129" spans="1:7" ht="13.5" x14ac:dyDescent="0.2">
      <c r="A129" s="305"/>
      <c r="B129" s="782"/>
      <c r="C129" s="783"/>
      <c r="D129" s="783"/>
      <c r="E129" s="783"/>
      <c r="F129" s="783"/>
      <c r="G129" s="297"/>
    </row>
    <row r="130" spans="1:7" x14ac:dyDescent="0.2">
      <c r="A130" s="118"/>
      <c r="B130" s="118"/>
      <c r="C130" s="118"/>
      <c r="D130" s="118"/>
      <c r="E130" s="118"/>
      <c r="F130" s="119"/>
      <c r="G130" s="297"/>
    </row>
    <row r="131" spans="1:7" x14ac:dyDescent="0.2">
      <c r="A131" s="656" t="s">
        <v>224</v>
      </c>
      <c r="B131" s="656"/>
      <c r="C131" s="656"/>
      <c r="D131" s="656"/>
      <c r="E131" s="656"/>
      <c r="F131" s="656"/>
      <c r="G131" s="297"/>
    </row>
    <row r="132" spans="1:7" x14ac:dyDescent="0.2">
      <c r="A132" s="179"/>
      <c r="B132" s="118"/>
      <c r="C132" s="118"/>
      <c r="D132" s="118"/>
      <c r="E132" s="118"/>
      <c r="F132" s="119"/>
      <c r="G132" s="297"/>
    </row>
    <row r="133" spans="1:7" x14ac:dyDescent="0.2">
      <c r="A133" s="178">
        <v>4</v>
      </c>
      <c r="B133" s="663" t="s">
        <v>225</v>
      </c>
      <c r="C133" s="664"/>
      <c r="D133" s="664"/>
      <c r="E133" s="665"/>
      <c r="F133" s="85" t="s">
        <v>9</v>
      </c>
      <c r="G133" s="297"/>
    </row>
    <row r="134" spans="1:7" x14ac:dyDescent="0.2">
      <c r="A134" s="121" t="s">
        <v>55</v>
      </c>
      <c r="B134" s="660" t="s">
        <v>238</v>
      </c>
      <c r="C134" s="661"/>
      <c r="D134" s="661"/>
      <c r="E134" s="662"/>
      <c r="F134" s="180">
        <f>F120</f>
        <v>0</v>
      </c>
      <c r="G134" s="297"/>
    </row>
    <row r="135" spans="1:7" x14ac:dyDescent="0.2">
      <c r="A135" s="121" t="s">
        <v>58</v>
      </c>
      <c r="B135" s="660" t="s">
        <v>246</v>
      </c>
      <c r="C135" s="661"/>
      <c r="D135" s="661"/>
      <c r="E135" s="662"/>
      <c r="F135" s="180">
        <f>F128</f>
        <v>0</v>
      </c>
      <c r="G135" s="297"/>
    </row>
    <row r="136" spans="1:7" x14ac:dyDescent="0.2">
      <c r="A136" s="663" t="s">
        <v>56</v>
      </c>
      <c r="B136" s="664"/>
      <c r="C136" s="664"/>
      <c r="D136" s="664"/>
      <c r="E136" s="665"/>
      <c r="F136" s="85">
        <f>SUM(F134:F135)</f>
        <v>0</v>
      </c>
      <c r="G136" s="297"/>
    </row>
    <row r="137" spans="1:7" x14ac:dyDescent="0.2">
      <c r="A137" s="118"/>
      <c r="B137" s="118"/>
      <c r="C137" s="118"/>
      <c r="D137" s="118"/>
      <c r="E137" s="118"/>
      <c r="F137" s="119"/>
      <c r="G137" s="297"/>
    </row>
    <row r="138" spans="1:7" x14ac:dyDescent="0.2">
      <c r="A138" s="118"/>
      <c r="B138" s="118"/>
      <c r="C138" s="118"/>
      <c r="D138" s="118"/>
      <c r="E138" s="118"/>
      <c r="F138" s="119"/>
      <c r="G138" s="297"/>
    </row>
    <row r="139" spans="1:7" x14ac:dyDescent="0.2">
      <c r="A139" s="781" t="s">
        <v>194</v>
      </c>
      <c r="B139" s="781"/>
      <c r="C139" s="781"/>
      <c r="D139" s="781"/>
      <c r="E139" s="781"/>
      <c r="F139" s="781"/>
      <c r="G139" s="297"/>
    </row>
    <row r="140" spans="1:7" x14ac:dyDescent="0.2">
      <c r="A140" s="118"/>
      <c r="B140" s="118"/>
      <c r="C140" s="118"/>
      <c r="D140" s="118"/>
      <c r="E140" s="118"/>
      <c r="F140" s="119"/>
      <c r="G140" s="297"/>
    </row>
    <row r="141" spans="1:7" x14ac:dyDescent="0.2">
      <c r="A141" s="84">
        <v>5</v>
      </c>
      <c r="B141" s="663" t="s">
        <v>25</v>
      </c>
      <c r="C141" s="664"/>
      <c r="D141" s="664"/>
      <c r="E141" s="665"/>
      <c r="F141" s="85" t="s">
        <v>9</v>
      </c>
      <c r="G141" s="297"/>
    </row>
    <row r="142" spans="1:7" x14ac:dyDescent="0.2">
      <c r="A142" s="84" t="s">
        <v>27</v>
      </c>
      <c r="B142" s="660" t="s">
        <v>104</v>
      </c>
      <c r="C142" s="661"/>
      <c r="D142" s="661"/>
      <c r="E142" s="662"/>
      <c r="F142" s="180">
        <f>SUM('(VI) Uniforme '!AA19)</f>
        <v>0</v>
      </c>
      <c r="G142" s="297"/>
    </row>
    <row r="143" spans="1:7" x14ac:dyDescent="0.2">
      <c r="A143" s="84" t="s">
        <v>28</v>
      </c>
      <c r="B143" s="660" t="s">
        <v>421</v>
      </c>
      <c r="C143" s="661"/>
      <c r="D143" s="661"/>
      <c r="E143" s="662"/>
      <c r="F143" s="180">
        <f>SUM('(IV) Ferramentas '!J65:K65)</f>
        <v>0</v>
      </c>
      <c r="G143" s="297"/>
    </row>
    <row r="144" spans="1:7" x14ac:dyDescent="0.2">
      <c r="A144" s="84" t="s">
        <v>29</v>
      </c>
      <c r="B144" s="660" t="s">
        <v>52</v>
      </c>
      <c r="C144" s="661"/>
      <c r="D144" s="661"/>
      <c r="E144" s="662"/>
      <c r="F144" s="180">
        <f>SUM('(V) Equipamentos'!I10:J10)</f>
        <v>0</v>
      </c>
      <c r="G144" s="297"/>
    </row>
    <row r="145" spans="1:7" x14ac:dyDescent="0.2">
      <c r="A145" s="84" t="s">
        <v>30</v>
      </c>
      <c r="B145" s="660" t="s">
        <v>911</v>
      </c>
      <c r="C145" s="661"/>
      <c r="D145" s="661"/>
      <c r="E145" s="662"/>
      <c r="F145" s="180">
        <f>SUM('(VII) EPI'!H28:I28)</f>
        <v>0</v>
      </c>
      <c r="G145" s="297"/>
    </row>
    <row r="146" spans="1:7" x14ac:dyDescent="0.2">
      <c r="A146" s="663" t="s">
        <v>56</v>
      </c>
      <c r="B146" s="664"/>
      <c r="C146" s="664"/>
      <c r="D146" s="664"/>
      <c r="E146" s="665"/>
      <c r="F146" s="85">
        <f>SUM(F142:F145)</f>
        <v>0</v>
      </c>
      <c r="G146" s="297"/>
    </row>
    <row r="147" spans="1:7" ht="13.5" x14ac:dyDescent="0.2">
      <c r="A147" s="305"/>
      <c r="B147" s="286"/>
      <c r="C147" s="118"/>
      <c r="D147" s="118"/>
      <c r="E147" s="118"/>
      <c r="F147" s="119"/>
      <c r="G147" s="297"/>
    </row>
    <row r="148" spans="1:7" x14ac:dyDescent="0.2">
      <c r="A148" s="118"/>
      <c r="B148" s="118"/>
      <c r="C148" s="118"/>
      <c r="D148" s="118"/>
      <c r="E148" s="118"/>
      <c r="F148" s="119"/>
      <c r="G148" s="297"/>
    </row>
    <row r="149" spans="1:7" x14ac:dyDescent="0.2">
      <c r="A149" s="656" t="s">
        <v>195</v>
      </c>
      <c r="B149" s="656"/>
      <c r="C149" s="656"/>
      <c r="D149" s="656"/>
      <c r="E149" s="656"/>
      <c r="F149" s="656"/>
      <c r="G149" s="297"/>
    </row>
    <row r="150" spans="1:7" x14ac:dyDescent="0.2">
      <c r="A150" s="118"/>
      <c r="B150" s="118"/>
      <c r="C150" s="118"/>
      <c r="D150" s="118"/>
      <c r="E150" s="118"/>
      <c r="F150" s="119"/>
      <c r="G150" s="297"/>
    </row>
    <row r="151" spans="1:7" x14ac:dyDescent="0.2">
      <c r="A151" s="178">
        <v>6</v>
      </c>
      <c r="B151" s="668" t="s">
        <v>80</v>
      </c>
      <c r="C151" s="668"/>
      <c r="D151" s="668"/>
      <c r="E151" s="178" t="s">
        <v>8</v>
      </c>
      <c r="F151" s="85" t="s">
        <v>9</v>
      </c>
      <c r="G151" s="297"/>
    </row>
    <row r="152" spans="1:7" x14ac:dyDescent="0.2">
      <c r="A152" s="84" t="s">
        <v>27</v>
      </c>
      <c r="B152" s="566" t="s">
        <v>248</v>
      </c>
      <c r="C152" s="566"/>
      <c r="D152" s="566"/>
      <c r="E152" s="3"/>
      <c r="F152" s="180"/>
      <c r="G152" s="297"/>
    </row>
    <row r="153" spans="1:7" x14ac:dyDescent="0.2">
      <c r="A153" s="84" t="s">
        <v>28</v>
      </c>
      <c r="B153" s="571" t="s">
        <v>20</v>
      </c>
      <c r="C153" s="572"/>
      <c r="D153" s="573"/>
      <c r="E153" s="3"/>
      <c r="F153" s="180"/>
      <c r="G153" s="297"/>
    </row>
    <row r="154" spans="1:7" x14ac:dyDescent="0.2">
      <c r="A154" s="84" t="s">
        <v>29</v>
      </c>
      <c r="B154" s="657" t="s">
        <v>21</v>
      </c>
      <c r="C154" s="658"/>
      <c r="D154" s="658"/>
      <c r="E154" s="52">
        <f>E155+E156+E157</f>
        <v>0</v>
      </c>
      <c r="F154" s="85">
        <f>SUM(F155:F157)</f>
        <v>0</v>
      </c>
      <c r="G154" s="297"/>
    </row>
    <row r="155" spans="1:7" x14ac:dyDescent="0.2">
      <c r="A155" s="106" t="s">
        <v>196</v>
      </c>
      <c r="B155" s="571" t="s">
        <v>22</v>
      </c>
      <c r="C155" s="572"/>
      <c r="D155" s="573"/>
      <c r="E155" s="3"/>
      <c r="F155" s="180"/>
      <c r="G155" s="297"/>
    </row>
    <row r="156" spans="1:7" x14ac:dyDescent="0.2">
      <c r="A156" s="106" t="s">
        <v>197</v>
      </c>
      <c r="B156" s="571" t="s">
        <v>23</v>
      </c>
      <c r="C156" s="572"/>
      <c r="D156" s="573"/>
      <c r="E156" s="3"/>
      <c r="F156" s="180"/>
      <c r="G156" s="297"/>
    </row>
    <row r="157" spans="1:7" x14ac:dyDescent="0.2">
      <c r="A157" s="106" t="s">
        <v>198</v>
      </c>
      <c r="B157" s="587" t="s">
        <v>24</v>
      </c>
      <c r="C157" s="588"/>
      <c r="D157" s="589"/>
      <c r="E157" s="3"/>
      <c r="F157" s="180"/>
      <c r="G157" s="297"/>
    </row>
    <row r="158" spans="1:7" x14ac:dyDescent="0.2">
      <c r="A158" s="663" t="s">
        <v>56</v>
      </c>
      <c r="B158" s="664"/>
      <c r="C158" s="664"/>
      <c r="D158" s="664"/>
      <c r="E158" s="665"/>
      <c r="F158" s="85">
        <f>F152+F153+F154</f>
        <v>0</v>
      </c>
      <c r="G158" s="297"/>
    </row>
    <row r="159" spans="1:7" x14ac:dyDescent="0.2">
      <c r="A159" s="308"/>
      <c r="B159" s="308"/>
      <c r="C159" s="118"/>
      <c r="D159" s="118"/>
      <c r="E159" s="118"/>
      <c r="F159" s="119"/>
      <c r="G159" s="297"/>
    </row>
    <row r="160" spans="1:7" x14ac:dyDescent="0.2">
      <c r="A160" s="308"/>
      <c r="B160" s="308"/>
      <c r="C160" s="118"/>
      <c r="D160" s="118"/>
      <c r="E160" s="118"/>
      <c r="F160" s="119"/>
      <c r="G160" s="297"/>
    </row>
    <row r="161" spans="1:7" x14ac:dyDescent="0.2">
      <c r="A161" s="308"/>
      <c r="B161" s="308"/>
      <c r="C161" s="118"/>
      <c r="D161" s="118"/>
      <c r="E161" s="118"/>
      <c r="F161" s="119"/>
      <c r="G161" s="297"/>
    </row>
    <row r="162" spans="1:7" x14ac:dyDescent="0.2">
      <c r="A162" s="308"/>
      <c r="B162" s="308"/>
      <c r="C162" s="118"/>
      <c r="D162" s="118"/>
      <c r="E162" s="118"/>
      <c r="F162" s="119"/>
      <c r="G162" s="297"/>
    </row>
    <row r="163" spans="1:7" x14ac:dyDescent="0.2">
      <c r="A163" s="656" t="s">
        <v>226</v>
      </c>
      <c r="B163" s="656"/>
      <c r="C163" s="656"/>
      <c r="D163" s="656"/>
      <c r="E163" s="656"/>
      <c r="F163" s="656"/>
      <c r="G163" s="297"/>
    </row>
    <row r="164" spans="1:7" x14ac:dyDescent="0.2">
      <c r="A164" s="657" t="s">
        <v>146</v>
      </c>
      <c r="B164" s="658"/>
      <c r="C164" s="658"/>
      <c r="D164" s="658"/>
      <c r="E164" s="659"/>
      <c r="F164" s="85" t="s">
        <v>9</v>
      </c>
      <c r="G164" s="297"/>
    </row>
    <row r="165" spans="1:7" x14ac:dyDescent="0.2">
      <c r="A165" s="84" t="s">
        <v>27</v>
      </c>
      <c r="B165" s="660" t="s">
        <v>88</v>
      </c>
      <c r="C165" s="661"/>
      <c r="D165" s="661"/>
      <c r="E165" s="662"/>
      <c r="F165" s="180">
        <f>F44</f>
        <v>0</v>
      </c>
      <c r="G165" s="297"/>
    </row>
    <row r="166" spans="1:7" x14ac:dyDescent="0.2">
      <c r="A166" s="84" t="s">
        <v>28</v>
      </c>
      <c r="B166" s="660" t="s">
        <v>199</v>
      </c>
      <c r="C166" s="661"/>
      <c r="D166" s="661"/>
      <c r="E166" s="662"/>
      <c r="F166" s="180">
        <f>F94</f>
        <v>0</v>
      </c>
      <c r="G166" s="297"/>
    </row>
    <row r="167" spans="1:7" x14ac:dyDescent="0.2">
      <c r="A167" s="84" t="s">
        <v>29</v>
      </c>
      <c r="B167" s="660" t="s">
        <v>200</v>
      </c>
      <c r="C167" s="661"/>
      <c r="D167" s="661"/>
      <c r="E167" s="662"/>
      <c r="F167" s="180">
        <f>F106</f>
        <v>0</v>
      </c>
      <c r="G167" s="297"/>
    </row>
    <row r="168" spans="1:7" x14ac:dyDescent="0.2">
      <c r="A168" s="84" t="s">
        <v>30</v>
      </c>
      <c r="B168" s="660" t="s">
        <v>201</v>
      </c>
      <c r="C168" s="661"/>
      <c r="D168" s="661"/>
      <c r="E168" s="662"/>
      <c r="F168" s="180">
        <f>F136</f>
        <v>0</v>
      </c>
      <c r="G168" s="297"/>
    </row>
    <row r="169" spans="1:7" x14ac:dyDescent="0.2">
      <c r="A169" s="84" t="s">
        <v>42</v>
      </c>
      <c r="B169" s="660" t="s">
        <v>229</v>
      </c>
      <c r="C169" s="661"/>
      <c r="D169" s="661"/>
      <c r="E169" s="662"/>
      <c r="F169" s="180">
        <f>F146</f>
        <v>0</v>
      </c>
      <c r="G169" s="297"/>
    </row>
    <row r="170" spans="1:7" x14ac:dyDescent="0.2">
      <c r="A170" s="663" t="s">
        <v>228</v>
      </c>
      <c r="B170" s="664"/>
      <c r="C170" s="664"/>
      <c r="D170" s="664"/>
      <c r="E170" s="665"/>
      <c r="F170" s="85">
        <f>SUM(F165:F169)</f>
        <v>0</v>
      </c>
      <c r="G170" s="297"/>
    </row>
    <row r="171" spans="1:7" x14ac:dyDescent="0.2">
      <c r="A171" s="84" t="s">
        <v>43</v>
      </c>
      <c r="B171" s="660" t="s">
        <v>230</v>
      </c>
      <c r="C171" s="661"/>
      <c r="D171" s="661"/>
      <c r="E171" s="662"/>
      <c r="F171" s="180">
        <f>F158</f>
        <v>0</v>
      </c>
      <c r="G171" s="297"/>
    </row>
    <row r="172" spans="1:7" x14ac:dyDescent="0.2">
      <c r="A172" s="663" t="s">
        <v>227</v>
      </c>
      <c r="B172" s="664"/>
      <c r="C172" s="664"/>
      <c r="D172" s="664"/>
      <c r="E172" s="665"/>
      <c r="F172" s="85">
        <f>SUM(F170:F171)</f>
        <v>0</v>
      </c>
      <c r="G172" s="306"/>
    </row>
    <row r="173" spans="1:7" ht="15" x14ac:dyDescent="0.2">
      <c r="A173" s="666" t="s">
        <v>232</v>
      </c>
      <c r="B173" s="780"/>
      <c r="C173" s="780"/>
      <c r="D173" s="780"/>
      <c r="E173" s="780"/>
      <c r="F173" s="85" t="e">
        <f>F172/F44</f>
        <v>#DIV/0!</v>
      </c>
      <c r="G173" s="309"/>
    </row>
    <row r="174" spans="1:7" x14ac:dyDescent="0.2">
      <c r="A174" s="118"/>
      <c r="B174" s="286"/>
      <c r="C174" s="286"/>
      <c r="D174" s="181"/>
      <c r="E174" s="181"/>
      <c r="F174" s="96"/>
      <c r="G174" s="297"/>
    </row>
    <row r="176" spans="1:7" x14ac:dyDescent="0.2">
      <c r="C176" s="125"/>
      <c r="F176" s="126"/>
    </row>
    <row r="177" spans="3:6" x14ac:dyDescent="0.2">
      <c r="C177" s="125"/>
      <c r="D177" s="127"/>
      <c r="E177" s="127"/>
      <c r="F177" s="128"/>
    </row>
    <row r="178" spans="3:6" x14ac:dyDescent="0.2">
      <c r="C178" s="125"/>
    </row>
    <row r="179" spans="3:6" x14ac:dyDescent="0.2">
      <c r="C179" s="125"/>
      <c r="D179" s="127"/>
      <c r="E179" s="127"/>
      <c r="F179" s="128"/>
    </row>
    <row r="180" spans="3:6" x14ac:dyDescent="0.2">
      <c r="C180" s="125"/>
      <c r="D180" s="129"/>
      <c r="E180" s="129"/>
      <c r="F180" s="130"/>
    </row>
    <row r="181" spans="3:6" x14ac:dyDescent="0.2">
      <c r="C181" s="125"/>
      <c r="F181" s="126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</row>
    <row r="185" spans="3:6" x14ac:dyDescent="0.2">
      <c r="C185" s="125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5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E189" sqref="E189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816"/>
      <c r="B5" s="817"/>
      <c r="C5" s="817"/>
      <c r="D5" s="818"/>
      <c r="E5" s="818"/>
      <c r="F5" s="819"/>
      <c r="G5" s="819"/>
    </row>
    <row r="6" spans="1:7" ht="15.75" x14ac:dyDescent="0.2">
      <c r="A6" s="741" t="s">
        <v>870</v>
      </c>
      <c r="B6" s="742"/>
      <c r="C6" s="742"/>
      <c r="D6" s="742"/>
      <c r="E6" s="742"/>
      <c r="F6" s="742"/>
      <c r="G6" s="297"/>
    </row>
    <row r="7" spans="1:7" x14ac:dyDescent="0.2">
      <c r="A7" s="296" t="s">
        <v>883</v>
      </c>
      <c r="B7" s="296"/>
      <c r="C7" s="296"/>
      <c r="D7" s="296"/>
      <c r="E7" s="296"/>
      <c r="F7" s="296"/>
      <c r="G7" s="297"/>
    </row>
    <row r="8" spans="1:7" x14ac:dyDescent="0.2">
      <c r="A8" s="118"/>
      <c r="B8" s="118"/>
      <c r="C8" s="118"/>
      <c r="D8" s="118"/>
      <c r="E8" s="118"/>
      <c r="F8" s="119"/>
      <c r="G8" s="297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  <c r="G9" s="297"/>
    </row>
    <row r="10" spans="1:7" x14ac:dyDescent="0.2">
      <c r="A10" s="250"/>
      <c r="B10" s="254" t="s">
        <v>120</v>
      </c>
      <c r="C10" s="778"/>
      <c r="D10" s="778"/>
      <c r="E10" s="778"/>
      <c r="F10" s="778"/>
      <c r="G10" s="297"/>
    </row>
    <row r="11" spans="1:7" x14ac:dyDescent="0.2">
      <c r="A11" s="250"/>
      <c r="B11" s="254" t="s">
        <v>0</v>
      </c>
      <c r="C11" s="778"/>
      <c r="D11" s="778"/>
      <c r="E11" s="778"/>
      <c r="F11" s="778"/>
      <c r="G11" s="297"/>
    </row>
    <row r="12" spans="1:7" x14ac:dyDescent="0.2">
      <c r="A12" s="250"/>
      <c r="B12" s="250"/>
      <c r="C12" s="250"/>
      <c r="D12" s="250"/>
      <c r="E12" s="250"/>
      <c r="F12" s="251"/>
      <c r="G12" s="297"/>
    </row>
    <row r="13" spans="1:7" x14ac:dyDescent="0.2">
      <c r="A13" s="689" t="s">
        <v>1</v>
      </c>
      <c r="B13" s="689"/>
      <c r="C13" s="689"/>
      <c r="D13" s="689"/>
      <c r="E13" s="689"/>
      <c r="F13" s="689"/>
      <c r="G13" s="297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  <c r="G14" s="2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  <c r="G15" s="297"/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9"/>
      <c r="G16" s="297"/>
    </row>
    <row r="17" spans="1:7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  <c r="G17" s="297"/>
    </row>
    <row r="18" spans="1:7" x14ac:dyDescent="0.2">
      <c r="A18" s="250"/>
      <c r="B18" s="250"/>
      <c r="C18" s="250"/>
      <c r="D18" s="250"/>
      <c r="E18" s="250"/>
      <c r="F18" s="251"/>
      <c r="G18" s="297"/>
    </row>
    <row r="19" spans="1:7" x14ac:dyDescent="0.2">
      <c r="A19" s="689" t="s">
        <v>31</v>
      </c>
      <c r="B19" s="689"/>
      <c r="C19" s="689"/>
      <c r="D19" s="689"/>
      <c r="E19" s="689"/>
      <c r="F19" s="689"/>
      <c r="G19" s="297"/>
    </row>
    <row r="20" spans="1:7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  <c r="G20" s="297"/>
    </row>
    <row r="21" spans="1:7" ht="15" x14ac:dyDescent="0.2">
      <c r="A21" s="680" t="s">
        <v>249</v>
      </c>
      <c r="B21" s="724"/>
      <c r="C21" s="725"/>
      <c r="D21" s="689" t="s">
        <v>250</v>
      </c>
      <c r="E21" s="726"/>
      <c r="F21" s="416">
        <v>1</v>
      </c>
      <c r="G21" s="297"/>
    </row>
    <row r="22" spans="1:7" x14ac:dyDescent="0.2">
      <c r="A22" s="250"/>
      <c r="B22" s="250"/>
      <c r="C22" s="250"/>
      <c r="D22" s="250"/>
      <c r="E22" s="250"/>
      <c r="F22" s="251"/>
      <c r="G22" s="297"/>
    </row>
    <row r="23" spans="1:7" x14ac:dyDescent="0.2">
      <c r="A23" s="404" t="s">
        <v>4</v>
      </c>
      <c r="B23" s="407"/>
      <c r="C23" s="407"/>
      <c r="D23" s="407"/>
      <c r="E23" s="407"/>
      <c r="F23" s="407"/>
      <c r="G23" s="297"/>
    </row>
    <row r="24" spans="1:7" x14ac:dyDescent="0.2">
      <c r="A24" s="268" t="s">
        <v>214</v>
      </c>
      <c r="B24" s="398"/>
      <c r="C24" s="398"/>
      <c r="D24" s="398"/>
      <c r="E24" s="398"/>
      <c r="F24" s="399"/>
      <c r="G24" s="297"/>
    </row>
    <row r="25" spans="1:7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  <c r="G25" s="297"/>
    </row>
    <row r="26" spans="1:7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878</v>
      </c>
      <c r="G26" s="297"/>
    </row>
    <row r="27" spans="1:7" ht="13.5" thickBot="1" x14ac:dyDescent="0.25">
      <c r="A27" s="413">
        <v>3</v>
      </c>
      <c r="B27" s="401" t="s">
        <v>35</v>
      </c>
      <c r="C27" s="402"/>
      <c r="D27" s="402"/>
      <c r="E27" s="402"/>
      <c r="F27" s="511"/>
      <c r="G27" s="297"/>
    </row>
    <row r="28" spans="1:7" ht="25.5" x14ac:dyDescent="0.2">
      <c r="A28" s="413">
        <v>4</v>
      </c>
      <c r="B28" s="401" t="s">
        <v>6</v>
      </c>
      <c r="C28" s="402"/>
      <c r="D28" s="402"/>
      <c r="E28" s="403"/>
      <c r="F28" s="418" t="s">
        <v>891</v>
      </c>
      <c r="G28" s="297"/>
    </row>
    <row r="29" spans="1:7" x14ac:dyDescent="0.2">
      <c r="A29" s="413">
        <v>5</v>
      </c>
      <c r="B29" s="401" t="s">
        <v>7</v>
      </c>
      <c r="C29" s="402"/>
      <c r="D29" s="402"/>
      <c r="E29" s="403"/>
      <c r="F29" s="417"/>
      <c r="G29" s="297"/>
    </row>
    <row r="30" spans="1:7" ht="15" x14ac:dyDescent="0.2">
      <c r="A30" s="414"/>
      <c r="B30" s="277"/>
      <c r="C30" s="277"/>
      <c r="D30" s="727" t="s">
        <v>865</v>
      </c>
      <c r="E30" s="726"/>
      <c r="F30" s="115">
        <v>1045</v>
      </c>
      <c r="G30" s="297"/>
    </row>
    <row r="31" spans="1:7" s="37" customFormat="1" ht="13.5" x14ac:dyDescent="0.2">
      <c r="A31" s="278"/>
      <c r="B31" s="277"/>
      <c r="C31" s="279"/>
      <c r="D31" s="409"/>
      <c r="E31" s="409"/>
      <c r="F31" s="280"/>
      <c r="G31" s="297"/>
    </row>
    <row r="32" spans="1:7" s="37" customFormat="1" ht="13.5" x14ac:dyDescent="0.2">
      <c r="A32" s="298"/>
      <c r="B32" s="107"/>
      <c r="C32" s="299"/>
      <c r="D32" s="179"/>
      <c r="E32" s="179"/>
      <c r="F32" s="300"/>
      <c r="G32" s="297"/>
    </row>
    <row r="33" spans="1:7" x14ac:dyDescent="0.2">
      <c r="A33" s="181"/>
      <c r="B33" s="107"/>
      <c r="C33" s="107"/>
      <c r="D33" s="107"/>
      <c r="E33" s="96"/>
      <c r="F33" s="96"/>
      <c r="G33" s="297"/>
    </row>
    <row r="34" spans="1:7" x14ac:dyDescent="0.2">
      <c r="A34" s="181"/>
      <c r="B34" s="107"/>
      <c r="C34" s="107"/>
      <c r="D34" s="107"/>
      <c r="E34" s="96"/>
      <c r="F34" s="96"/>
      <c r="G34" s="297"/>
    </row>
    <row r="35" spans="1:7" x14ac:dyDescent="0.2">
      <c r="A35" s="181"/>
      <c r="B35" s="673" t="s">
        <v>36</v>
      </c>
      <c r="C35" s="673"/>
      <c r="D35" s="673"/>
      <c r="E35" s="673"/>
      <c r="F35" s="673"/>
      <c r="G35" s="297"/>
    </row>
    <row r="36" spans="1:7" x14ac:dyDescent="0.2">
      <c r="A36" s="118"/>
      <c r="B36" s="118"/>
      <c r="C36" s="118"/>
      <c r="D36" s="118"/>
      <c r="E36" s="118"/>
      <c r="F36" s="119"/>
      <c r="G36" s="297"/>
    </row>
    <row r="37" spans="1:7" ht="15" x14ac:dyDescent="0.2">
      <c r="A37" s="84">
        <v>1</v>
      </c>
      <c r="B37" s="663" t="s">
        <v>37</v>
      </c>
      <c r="C37" s="807"/>
      <c r="D37" s="808"/>
      <c r="E37" s="85" t="s">
        <v>8</v>
      </c>
      <c r="F37" s="178" t="s">
        <v>9</v>
      </c>
      <c r="G37" s="297"/>
    </row>
    <row r="38" spans="1:7" ht="15" x14ac:dyDescent="0.2">
      <c r="A38" s="84" t="s">
        <v>27</v>
      </c>
      <c r="B38" s="660" t="s">
        <v>38</v>
      </c>
      <c r="C38" s="795"/>
      <c r="D38" s="796"/>
      <c r="E38" s="114"/>
      <c r="F38" s="180"/>
      <c r="G38" s="301"/>
    </row>
    <row r="39" spans="1:7" ht="15" x14ac:dyDescent="0.2">
      <c r="A39" s="84" t="s">
        <v>28</v>
      </c>
      <c r="B39" s="660" t="s">
        <v>807</v>
      </c>
      <c r="C39" s="795"/>
      <c r="D39" s="796"/>
      <c r="E39" s="3"/>
      <c r="F39" s="180"/>
      <c r="G39" s="301"/>
    </row>
    <row r="40" spans="1:7" ht="15" x14ac:dyDescent="0.2">
      <c r="A40" s="84" t="s">
        <v>29</v>
      </c>
      <c r="B40" s="810" t="s">
        <v>808</v>
      </c>
      <c r="C40" s="811"/>
      <c r="D40" s="812"/>
      <c r="E40" s="3"/>
      <c r="F40" s="180"/>
      <c r="G40" s="302"/>
    </row>
    <row r="41" spans="1:7" ht="15" x14ac:dyDescent="0.2">
      <c r="A41" s="98" t="s">
        <v>30</v>
      </c>
      <c r="B41" s="660" t="s">
        <v>809</v>
      </c>
      <c r="C41" s="795"/>
      <c r="D41" s="796"/>
      <c r="E41" s="3"/>
      <c r="F41" s="303"/>
      <c r="G41" s="302"/>
    </row>
    <row r="42" spans="1:7" ht="15" x14ac:dyDescent="0.2">
      <c r="A42" s="98" t="s">
        <v>42</v>
      </c>
      <c r="B42" s="813" t="s">
        <v>215</v>
      </c>
      <c r="C42" s="814"/>
      <c r="D42" s="815"/>
      <c r="E42" s="3"/>
      <c r="F42" s="180"/>
      <c r="G42" s="304"/>
    </row>
    <row r="43" spans="1:7" x14ac:dyDescent="0.2">
      <c r="A43" s="84" t="s">
        <v>43</v>
      </c>
      <c r="B43" s="175" t="s">
        <v>11</v>
      </c>
      <c r="C43" s="176"/>
      <c r="D43" s="177"/>
      <c r="E43" s="3"/>
      <c r="F43" s="180"/>
      <c r="G43" s="297"/>
    </row>
    <row r="44" spans="1:7" ht="15" x14ac:dyDescent="0.2">
      <c r="A44" s="804" t="s">
        <v>26</v>
      </c>
      <c r="B44" s="805"/>
      <c r="C44" s="805"/>
      <c r="D44" s="805"/>
      <c r="E44" s="806"/>
      <c r="F44" s="85">
        <f>SUM(F38:F43)</f>
        <v>0</v>
      </c>
      <c r="G44" s="297"/>
    </row>
    <row r="45" spans="1:7" ht="13.5" x14ac:dyDescent="0.2">
      <c r="A45" s="298"/>
      <c r="B45" s="782"/>
      <c r="C45" s="801"/>
      <c r="D45" s="801"/>
      <c r="E45" s="801"/>
      <c r="F45" s="801"/>
      <c r="G45" s="297"/>
    </row>
    <row r="46" spans="1:7" x14ac:dyDescent="0.2">
      <c r="A46" s="299"/>
      <c r="B46" s="299"/>
      <c r="C46" s="179"/>
      <c r="D46" s="179"/>
      <c r="E46" s="179"/>
      <c r="F46" s="117"/>
      <c r="G46" s="297"/>
    </row>
    <row r="47" spans="1:7" ht="13.5" x14ac:dyDescent="0.2">
      <c r="A47" s="298"/>
      <c r="B47" s="782"/>
      <c r="C47" s="801"/>
      <c r="D47" s="801"/>
      <c r="E47" s="801"/>
      <c r="F47" s="801"/>
      <c r="G47" s="297"/>
    </row>
    <row r="48" spans="1:7" x14ac:dyDescent="0.2">
      <c r="A48" s="118"/>
      <c r="B48" s="118"/>
      <c r="C48" s="118"/>
      <c r="D48" s="118"/>
      <c r="E48" s="118"/>
      <c r="F48" s="119"/>
      <c r="G48" s="297"/>
    </row>
    <row r="49" spans="1:7" x14ac:dyDescent="0.2">
      <c r="A49" s="781" t="s">
        <v>183</v>
      </c>
      <c r="B49" s="781"/>
      <c r="C49" s="781"/>
      <c r="D49" s="781"/>
      <c r="E49" s="781"/>
      <c r="F49" s="781"/>
      <c r="G49" s="297"/>
    </row>
    <row r="50" spans="1:7" x14ac:dyDescent="0.2">
      <c r="A50" s="110"/>
      <c r="B50" s="110"/>
      <c r="C50" s="110"/>
      <c r="D50" s="110"/>
      <c r="E50" s="110"/>
      <c r="F50" s="110"/>
      <c r="G50" s="297"/>
    </row>
    <row r="51" spans="1:7" ht="15" x14ac:dyDescent="0.2">
      <c r="A51" s="802" t="s">
        <v>184</v>
      </c>
      <c r="B51" s="803"/>
      <c r="C51" s="803"/>
      <c r="D51" s="803"/>
      <c r="E51" s="803"/>
      <c r="F51" s="803"/>
      <c r="G51" s="297"/>
    </row>
    <row r="52" spans="1:7" ht="15" x14ac:dyDescent="0.2">
      <c r="A52" s="84" t="s">
        <v>185</v>
      </c>
      <c r="B52" s="663" t="s">
        <v>187</v>
      </c>
      <c r="C52" s="807"/>
      <c r="D52" s="808"/>
      <c r="E52" s="178" t="s">
        <v>8</v>
      </c>
      <c r="F52" s="85" t="s">
        <v>9</v>
      </c>
      <c r="G52" s="297"/>
    </row>
    <row r="53" spans="1:7" ht="15" x14ac:dyDescent="0.2">
      <c r="A53" s="84" t="s">
        <v>27</v>
      </c>
      <c r="B53" s="660" t="s">
        <v>186</v>
      </c>
      <c r="C53" s="661"/>
      <c r="D53" s="809"/>
      <c r="E53" s="3"/>
      <c r="F53" s="180"/>
      <c r="G53" s="297"/>
    </row>
    <row r="54" spans="1:7" ht="15" x14ac:dyDescent="0.2">
      <c r="A54" s="84" t="s">
        <v>28</v>
      </c>
      <c r="B54" s="660" t="s">
        <v>233</v>
      </c>
      <c r="C54" s="661"/>
      <c r="D54" s="809"/>
      <c r="E54" s="3"/>
      <c r="F54" s="180"/>
      <c r="G54" s="297"/>
    </row>
    <row r="55" spans="1:7" ht="15" x14ac:dyDescent="0.2">
      <c r="A55" s="84"/>
      <c r="B55" s="663" t="s">
        <v>61</v>
      </c>
      <c r="C55" s="784"/>
      <c r="D55" s="785"/>
      <c r="E55" s="3">
        <f>SUM(E53:E54)</f>
        <v>0</v>
      </c>
      <c r="F55" s="85">
        <f>SUM(F53:F54)</f>
        <v>0</v>
      </c>
      <c r="G55" s="297"/>
    </row>
    <row r="56" spans="1:7" x14ac:dyDescent="0.2">
      <c r="A56" s="84" t="s">
        <v>29</v>
      </c>
      <c r="B56" s="569" t="s">
        <v>205</v>
      </c>
      <c r="C56" s="569"/>
      <c r="D56" s="569"/>
      <c r="E56" s="3">
        <f>E55*E70</f>
        <v>0</v>
      </c>
      <c r="F56" s="180">
        <f>E56*$F$44</f>
        <v>0</v>
      </c>
      <c r="G56" s="297"/>
    </row>
    <row r="57" spans="1:7" x14ac:dyDescent="0.2">
      <c r="A57" s="663" t="s">
        <v>56</v>
      </c>
      <c r="B57" s="664"/>
      <c r="C57" s="664"/>
      <c r="D57" s="664"/>
      <c r="E57" s="39">
        <f>SUM(E55:E56)</f>
        <v>0</v>
      </c>
      <c r="F57" s="85">
        <f>SUM(F55:F56)</f>
        <v>0</v>
      </c>
      <c r="G57" s="297"/>
    </row>
    <row r="58" spans="1:7" ht="13.5" x14ac:dyDescent="0.2">
      <c r="A58" s="298"/>
      <c r="B58" s="782"/>
      <c r="C58" s="801"/>
      <c r="D58" s="801"/>
      <c r="E58" s="801"/>
      <c r="F58" s="801"/>
      <c r="G58" s="297"/>
    </row>
    <row r="59" spans="1:7" x14ac:dyDescent="0.2">
      <c r="A59" s="181"/>
      <c r="B59" s="95"/>
      <c r="C59" s="95"/>
      <c r="D59" s="95"/>
      <c r="E59" s="116"/>
      <c r="F59" s="96"/>
      <c r="G59" s="297"/>
    </row>
    <row r="60" spans="1:7" ht="28.5" customHeight="1" x14ac:dyDescent="0.2">
      <c r="A60" s="802" t="s">
        <v>234</v>
      </c>
      <c r="B60" s="803"/>
      <c r="C60" s="803"/>
      <c r="D60" s="803"/>
      <c r="E60" s="803"/>
      <c r="F60" s="803"/>
      <c r="G60" s="297"/>
    </row>
    <row r="61" spans="1:7" x14ac:dyDescent="0.2">
      <c r="A61" s="178" t="s">
        <v>188</v>
      </c>
      <c r="B61" s="668" t="s">
        <v>207</v>
      </c>
      <c r="C61" s="668"/>
      <c r="D61" s="668"/>
      <c r="E61" s="178" t="s">
        <v>8</v>
      </c>
      <c r="F61" s="85" t="s">
        <v>9</v>
      </c>
      <c r="G61" s="297"/>
    </row>
    <row r="62" spans="1:7" x14ac:dyDescent="0.2">
      <c r="A62" s="84" t="s">
        <v>27</v>
      </c>
      <c r="B62" s="566" t="s">
        <v>208</v>
      </c>
      <c r="C62" s="566"/>
      <c r="D62" s="566"/>
      <c r="E62" s="3"/>
      <c r="F62" s="180"/>
      <c r="G62" s="297"/>
    </row>
    <row r="63" spans="1:7" x14ac:dyDescent="0.2">
      <c r="A63" s="84" t="s">
        <v>28</v>
      </c>
      <c r="B63" s="566" t="s">
        <v>18</v>
      </c>
      <c r="C63" s="566"/>
      <c r="D63" s="566"/>
      <c r="E63" s="3"/>
      <c r="F63" s="180"/>
      <c r="G63" s="297"/>
    </row>
    <row r="64" spans="1:7" ht="13.5" x14ac:dyDescent="0.2">
      <c r="A64" s="84" t="s">
        <v>29</v>
      </c>
      <c r="B64" s="566" t="s">
        <v>204</v>
      </c>
      <c r="C64" s="566"/>
      <c r="D64" s="566"/>
      <c r="E64" s="3"/>
      <c r="F64" s="180"/>
      <c r="G64" s="297"/>
    </row>
    <row r="65" spans="1:7" x14ac:dyDescent="0.2">
      <c r="A65" s="84" t="s">
        <v>30</v>
      </c>
      <c r="B65" s="566" t="s">
        <v>13</v>
      </c>
      <c r="C65" s="566"/>
      <c r="D65" s="566"/>
      <c r="E65" s="3"/>
      <c r="F65" s="180"/>
      <c r="G65" s="297"/>
    </row>
    <row r="66" spans="1:7" x14ac:dyDescent="0.2">
      <c r="A66" s="84" t="s">
        <v>42</v>
      </c>
      <c r="B66" s="566" t="s">
        <v>235</v>
      </c>
      <c r="C66" s="566"/>
      <c r="D66" s="566"/>
      <c r="E66" s="3"/>
      <c r="F66" s="180"/>
      <c r="G66" s="297"/>
    </row>
    <row r="67" spans="1:7" ht="15" x14ac:dyDescent="0.2">
      <c r="A67" s="84" t="s">
        <v>43</v>
      </c>
      <c r="B67" s="660" t="s">
        <v>190</v>
      </c>
      <c r="C67" s="795"/>
      <c r="D67" s="796"/>
      <c r="E67" s="3"/>
      <c r="F67" s="180"/>
      <c r="G67" s="297"/>
    </row>
    <row r="68" spans="1:7" x14ac:dyDescent="0.2">
      <c r="A68" s="84" t="s">
        <v>44</v>
      </c>
      <c r="B68" s="566" t="s">
        <v>15</v>
      </c>
      <c r="C68" s="566"/>
      <c r="D68" s="566"/>
      <c r="E68" s="3"/>
      <c r="F68" s="180"/>
      <c r="G68" s="297"/>
    </row>
    <row r="69" spans="1:7" x14ac:dyDescent="0.2">
      <c r="A69" s="84" t="s">
        <v>45</v>
      </c>
      <c r="B69" s="566" t="s">
        <v>16</v>
      </c>
      <c r="C69" s="566"/>
      <c r="D69" s="566"/>
      <c r="E69" s="3"/>
      <c r="F69" s="180"/>
      <c r="G69" s="297"/>
    </row>
    <row r="70" spans="1:7" x14ac:dyDescent="0.2">
      <c r="A70" s="668" t="s">
        <v>56</v>
      </c>
      <c r="B70" s="668"/>
      <c r="C70" s="668"/>
      <c r="D70" s="668"/>
      <c r="E70" s="39">
        <f>SUM(E62:E69)</f>
        <v>0</v>
      </c>
      <c r="F70" s="85">
        <f>SUM(F62:F69)</f>
        <v>0</v>
      </c>
      <c r="G70" s="297"/>
    </row>
    <row r="71" spans="1:7" s="37" customFormat="1" ht="13.5" x14ac:dyDescent="0.2">
      <c r="A71" s="305"/>
      <c r="B71" s="797"/>
      <c r="C71" s="798"/>
      <c r="D71" s="798"/>
      <c r="E71" s="798"/>
      <c r="F71" s="798"/>
      <c r="G71" s="297"/>
    </row>
    <row r="72" spans="1:7" s="37" customFormat="1" ht="13.5" x14ac:dyDescent="0.2">
      <c r="A72" s="305"/>
      <c r="B72" s="782"/>
      <c r="C72" s="799"/>
      <c r="D72" s="799"/>
      <c r="E72" s="799"/>
      <c r="F72" s="799"/>
      <c r="G72" s="297"/>
    </row>
    <row r="73" spans="1:7" x14ac:dyDescent="0.2">
      <c r="A73" s="181"/>
      <c r="B73" s="95"/>
      <c r="C73" s="95"/>
      <c r="D73" s="95"/>
      <c r="E73" s="116"/>
      <c r="F73" s="96"/>
      <c r="G73" s="306"/>
    </row>
    <row r="74" spans="1:7" ht="15" x14ac:dyDescent="0.2">
      <c r="A74" s="800" t="s">
        <v>193</v>
      </c>
      <c r="B74" s="794"/>
      <c r="C74" s="794"/>
      <c r="D74" s="794"/>
      <c r="E74" s="794"/>
      <c r="F74" s="794"/>
      <c r="G74" s="306"/>
    </row>
    <row r="75" spans="1:7" x14ac:dyDescent="0.2">
      <c r="A75" s="181"/>
      <c r="B75" s="95"/>
      <c r="C75" s="95"/>
      <c r="D75" s="95"/>
      <c r="E75" s="116"/>
      <c r="F75" s="96"/>
      <c r="G75" s="306"/>
    </row>
    <row r="76" spans="1:7" ht="15" x14ac:dyDescent="0.2">
      <c r="A76" s="400" t="s">
        <v>191</v>
      </c>
      <c r="B76" s="680" t="s">
        <v>47</v>
      </c>
      <c r="C76" s="706"/>
      <c r="D76" s="400" t="s">
        <v>173</v>
      </c>
      <c r="E76" s="400" t="s">
        <v>174</v>
      </c>
      <c r="F76" s="185" t="s">
        <v>9</v>
      </c>
      <c r="G76" s="297"/>
    </row>
    <row r="77" spans="1:7" x14ac:dyDescent="0.2">
      <c r="A77" s="413" t="s">
        <v>27</v>
      </c>
      <c r="B77" s="690" t="s">
        <v>12</v>
      </c>
      <c r="C77" s="691"/>
      <c r="D77" s="234"/>
      <c r="E77" s="235"/>
      <c r="F77" s="115"/>
      <c r="G77" s="297"/>
    </row>
    <row r="78" spans="1:7" x14ac:dyDescent="0.2">
      <c r="A78" s="413" t="s">
        <v>28</v>
      </c>
      <c r="B78" s="690" t="s">
        <v>216</v>
      </c>
      <c r="C78" s="691"/>
      <c r="D78" s="234"/>
      <c r="E78" s="235"/>
      <c r="F78" s="115"/>
      <c r="G78" s="297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97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297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  <c r="G81" s="297"/>
    </row>
    <row r="82" spans="1:7" x14ac:dyDescent="0.2">
      <c r="A82" s="84" t="s">
        <v>43</v>
      </c>
      <c r="B82" s="660" t="s">
        <v>48</v>
      </c>
      <c r="C82" s="661"/>
      <c r="D82" s="661"/>
      <c r="E82" s="662"/>
      <c r="F82" s="180"/>
      <c r="G82" s="297"/>
    </row>
    <row r="83" spans="1:7" x14ac:dyDescent="0.2">
      <c r="A83" s="84" t="s">
        <v>44</v>
      </c>
      <c r="B83" s="660" t="s">
        <v>11</v>
      </c>
      <c r="C83" s="661"/>
      <c r="D83" s="661"/>
      <c r="E83" s="662"/>
      <c r="F83" s="180"/>
      <c r="G83" s="297"/>
    </row>
    <row r="84" spans="1:7" x14ac:dyDescent="0.2">
      <c r="A84" s="668" t="s">
        <v>56</v>
      </c>
      <c r="B84" s="668"/>
      <c r="C84" s="668"/>
      <c r="D84" s="668"/>
      <c r="E84" s="668"/>
      <c r="F84" s="85">
        <f>SUM(F77:F83)</f>
        <v>0</v>
      </c>
      <c r="G84" s="297"/>
    </row>
    <row r="85" spans="1:7" ht="15" x14ac:dyDescent="0.2">
      <c r="A85" s="307"/>
      <c r="B85" s="791"/>
      <c r="C85" s="792"/>
      <c r="D85" s="792"/>
      <c r="E85" s="792"/>
      <c r="F85" s="792"/>
      <c r="G85" s="297"/>
    </row>
    <row r="86" spans="1:7" ht="15" x14ac:dyDescent="0.2">
      <c r="A86" s="307"/>
      <c r="B86" s="793"/>
      <c r="C86" s="794"/>
      <c r="D86" s="794"/>
      <c r="E86" s="794"/>
      <c r="F86" s="794"/>
      <c r="G86" s="297"/>
    </row>
    <row r="87" spans="1:7" x14ac:dyDescent="0.2">
      <c r="A87" s="307"/>
      <c r="B87" s="786"/>
      <c r="C87" s="787"/>
      <c r="D87" s="787"/>
      <c r="E87" s="787"/>
      <c r="F87" s="787"/>
      <c r="G87" s="297"/>
    </row>
    <row r="88" spans="1:7" x14ac:dyDescent="0.2">
      <c r="A88" s="179"/>
      <c r="B88" s="179"/>
      <c r="C88" s="179"/>
      <c r="D88" s="179"/>
      <c r="E88" s="179"/>
      <c r="F88" s="117"/>
      <c r="G88" s="297"/>
    </row>
    <row r="89" spans="1:7" x14ac:dyDescent="0.2">
      <c r="A89" s="685" t="s">
        <v>211</v>
      </c>
      <c r="B89" s="685"/>
      <c r="C89" s="685"/>
      <c r="D89" s="685"/>
      <c r="E89" s="685"/>
      <c r="F89" s="685"/>
      <c r="G89" s="297"/>
    </row>
    <row r="90" spans="1:7" x14ac:dyDescent="0.2">
      <c r="A90" s="663" t="s">
        <v>192</v>
      </c>
      <c r="B90" s="664"/>
      <c r="C90" s="664"/>
      <c r="D90" s="664"/>
      <c r="E90" s="665"/>
      <c r="F90" s="85" t="s">
        <v>9</v>
      </c>
      <c r="G90" s="297"/>
    </row>
    <row r="91" spans="1:7" x14ac:dyDescent="0.2">
      <c r="A91" s="84" t="s">
        <v>185</v>
      </c>
      <c r="B91" s="788" t="s">
        <v>187</v>
      </c>
      <c r="C91" s="789"/>
      <c r="D91" s="789"/>
      <c r="E91" s="790"/>
      <c r="F91" s="85">
        <f>F57</f>
        <v>0</v>
      </c>
      <c r="G91" s="297"/>
    </row>
    <row r="92" spans="1:7" x14ac:dyDescent="0.2">
      <c r="A92" s="84" t="s">
        <v>188</v>
      </c>
      <c r="B92" s="788" t="s">
        <v>189</v>
      </c>
      <c r="C92" s="789"/>
      <c r="D92" s="789"/>
      <c r="E92" s="790"/>
      <c r="F92" s="85">
        <f>F70</f>
        <v>0</v>
      </c>
      <c r="G92" s="297"/>
    </row>
    <row r="93" spans="1:7" x14ac:dyDescent="0.2">
      <c r="A93" s="84" t="s">
        <v>191</v>
      </c>
      <c r="B93" s="788" t="s">
        <v>47</v>
      </c>
      <c r="C93" s="789"/>
      <c r="D93" s="789"/>
      <c r="E93" s="790"/>
      <c r="F93" s="85">
        <f>F84</f>
        <v>0</v>
      </c>
      <c r="G93" s="297"/>
    </row>
    <row r="94" spans="1:7" x14ac:dyDescent="0.2">
      <c r="A94" s="663" t="s">
        <v>56</v>
      </c>
      <c r="B94" s="664"/>
      <c r="C94" s="664"/>
      <c r="D94" s="664"/>
      <c r="E94" s="665"/>
      <c r="F94" s="85">
        <f>SUM(F91:F93)</f>
        <v>0</v>
      </c>
      <c r="G94" s="297"/>
    </row>
    <row r="95" spans="1:7" x14ac:dyDescent="0.2">
      <c r="A95" s="179"/>
      <c r="B95" s="179"/>
      <c r="C95" s="179"/>
      <c r="D95" s="179"/>
      <c r="E95" s="179"/>
      <c r="F95" s="117"/>
      <c r="G95" s="297"/>
    </row>
    <row r="96" spans="1:7" x14ac:dyDescent="0.2">
      <c r="A96" s="179"/>
      <c r="B96" s="179"/>
      <c r="C96" s="179"/>
      <c r="D96" s="179"/>
      <c r="E96" s="179"/>
      <c r="F96" s="117"/>
      <c r="G96" s="297"/>
    </row>
    <row r="97" spans="1:8" x14ac:dyDescent="0.2">
      <c r="A97" s="673" t="s">
        <v>217</v>
      </c>
      <c r="B97" s="673"/>
      <c r="C97" s="673"/>
      <c r="D97" s="673"/>
      <c r="E97" s="673"/>
      <c r="F97" s="673"/>
      <c r="G97" s="297"/>
      <c r="H97" s="35"/>
    </row>
    <row r="98" spans="1:8" x14ac:dyDescent="0.2">
      <c r="A98" s="118"/>
      <c r="B98" s="118"/>
      <c r="C98" s="118"/>
      <c r="D98" s="118"/>
      <c r="E98" s="118"/>
      <c r="F98" s="119"/>
      <c r="G98" s="297"/>
    </row>
    <row r="99" spans="1:8" x14ac:dyDescent="0.2">
      <c r="A99" s="178">
        <v>3</v>
      </c>
      <c r="B99" s="668" t="s">
        <v>67</v>
      </c>
      <c r="C99" s="668"/>
      <c r="D99" s="668"/>
      <c r="E99" s="178" t="s">
        <v>8</v>
      </c>
      <c r="F99" s="85" t="s">
        <v>9</v>
      </c>
      <c r="G99" s="297"/>
    </row>
    <row r="100" spans="1:8" x14ac:dyDescent="0.2">
      <c r="A100" s="84" t="s">
        <v>27</v>
      </c>
      <c r="B100" s="566" t="s">
        <v>218</v>
      </c>
      <c r="C100" s="566"/>
      <c r="D100" s="566"/>
      <c r="E100" s="3"/>
      <c r="F100" s="180"/>
      <c r="G100" s="306"/>
    </row>
    <row r="101" spans="1:8" x14ac:dyDescent="0.2">
      <c r="A101" s="84" t="s">
        <v>28</v>
      </c>
      <c r="B101" s="569" t="s">
        <v>219</v>
      </c>
      <c r="C101" s="569"/>
      <c r="D101" s="569"/>
      <c r="E101" s="3"/>
      <c r="F101" s="180"/>
      <c r="G101" s="297"/>
    </row>
    <row r="102" spans="1:8" x14ac:dyDescent="0.2">
      <c r="A102" s="84" t="s">
        <v>29</v>
      </c>
      <c r="B102" s="569" t="s">
        <v>220</v>
      </c>
      <c r="C102" s="569"/>
      <c r="D102" s="569"/>
      <c r="E102" s="3"/>
      <c r="F102" s="180"/>
      <c r="G102" s="297"/>
    </row>
    <row r="103" spans="1:8" x14ac:dyDescent="0.2">
      <c r="A103" s="84" t="s">
        <v>30</v>
      </c>
      <c r="B103" s="569" t="s">
        <v>221</v>
      </c>
      <c r="C103" s="569"/>
      <c r="D103" s="569"/>
      <c r="E103" s="3"/>
      <c r="F103" s="180"/>
      <c r="G103" s="297"/>
    </row>
    <row r="104" spans="1:8" x14ac:dyDescent="0.2">
      <c r="A104" s="84" t="s">
        <v>42</v>
      </c>
      <c r="B104" s="569" t="s">
        <v>236</v>
      </c>
      <c r="C104" s="569"/>
      <c r="D104" s="569"/>
      <c r="E104" s="3"/>
      <c r="F104" s="180"/>
      <c r="G104" s="297"/>
    </row>
    <row r="105" spans="1:8" x14ac:dyDescent="0.2">
      <c r="A105" s="84" t="s">
        <v>43</v>
      </c>
      <c r="B105" s="571" t="s">
        <v>222</v>
      </c>
      <c r="C105" s="572"/>
      <c r="D105" s="573"/>
      <c r="E105" s="3"/>
      <c r="F105" s="180"/>
      <c r="G105" s="297"/>
    </row>
    <row r="106" spans="1:8" x14ac:dyDescent="0.2">
      <c r="A106" s="663" t="s">
        <v>56</v>
      </c>
      <c r="B106" s="664"/>
      <c r="C106" s="664"/>
      <c r="D106" s="665"/>
      <c r="E106" s="39">
        <f>SUM(E100:E105)</f>
        <v>0</v>
      </c>
      <c r="F106" s="85">
        <f>SUM(F100:F105)</f>
        <v>0</v>
      </c>
      <c r="G106" s="297"/>
    </row>
    <row r="107" spans="1:8" x14ac:dyDescent="0.2">
      <c r="A107" s="179"/>
      <c r="B107" s="179"/>
      <c r="C107" s="179"/>
      <c r="D107" s="179"/>
      <c r="E107" s="179"/>
      <c r="F107" s="117"/>
      <c r="G107" s="297"/>
    </row>
    <row r="108" spans="1:8" x14ac:dyDescent="0.2">
      <c r="A108" s="179"/>
      <c r="B108" s="179"/>
      <c r="C108" s="179"/>
      <c r="D108" s="179"/>
      <c r="E108" s="179"/>
      <c r="F108" s="117"/>
      <c r="G108" s="297"/>
    </row>
    <row r="109" spans="1:8" x14ac:dyDescent="0.2">
      <c r="A109" s="673" t="s">
        <v>223</v>
      </c>
      <c r="B109" s="673"/>
      <c r="C109" s="673"/>
      <c r="D109" s="673"/>
      <c r="E109" s="673"/>
      <c r="F109" s="673"/>
      <c r="G109" s="297"/>
    </row>
    <row r="110" spans="1:8" x14ac:dyDescent="0.2">
      <c r="A110" s="118"/>
      <c r="B110" s="118"/>
      <c r="C110" s="118"/>
      <c r="D110" s="118"/>
      <c r="E110" s="118"/>
      <c r="F110" s="120"/>
      <c r="G110" s="297"/>
    </row>
    <row r="111" spans="1:8" x14ac:dyDescent="0.2">
      <c r="A111" s="673" t="s">
        <v>237</v>
      </c>
      <c r="B111" s="673"/>
      <c r="C111" s="673"/>
      <c r="D111" s="673"/>
      <c r="E111" s="673"/>
      <c r="F111" s="673"/>
      <c r="G111" s="297"/>
    </row>
    <row r="112" spans="1:8" x14ac:dyDescent="0.2">
      <c r="A112" s="179"/>
      <c r="B112" s="179"/>
      <c r="C112" s="179"/>
      <c r="D112" s="179"/>
      <c r="E112" s="179"/>
      <c r="F112" s="179"/>
      <c r="G112" s="297"/>
    </row>
    <row r="113" spans="1:9" x14ac:dyDescent="0.2">
      <c r="A113" s="178" t="s">
        <v>55</v>
      </c>
      <c r="B113" s="657" t="s">
        <v>238</v>
      </c>
      <c r="C113" s="658"/>
      <c r="D113" s="659"/>
      <c r="E113" s="178" t="s">
        <v>8</v>
      </c>
      <c r="F113" s="85" t="s">
        <v>9</v>
      </c>
      <c r="G113" s="297"/>
    </row>
    <row r="114" spans="1:9" x14ac:dyDescent="0.2">
      <c r="A114" s="84" t="s">
        <v>27</v>
      </c>
      <c r="B114" s="571" t="s">
        <v>239</v>
      </c>
      <c r="C114" s="572"/>
      <c r="D114" s="573"/>
      <c r="E114" s="3"/>
      <c r="F114" s="180"/>
      <c r="G114" s="297"/>
    </row>
    <row r="115" spans="1:9" x14ac:dyDescent="0.2">
      <c r="A115" s="84" t="s">
        <v>28</v>
      </c>
      <c r="B115" s="571" t="s">
        <v>240</v>
      </c>
      <c r="C115" s="572"/>
      <c r="D115" s="573"/>
      <c r="E115" s="3"/>
      <c r="F115" s="180"/>
      <c r="G115" s="297"/>
    </row>
    <row r="116" spans="1:9" x14ac:dyDescent="0.2">
      <c r="A116" s="84" t="s">
        <v>29</v>
      </c>
      <c r="B116" s="571" t="s">
        <v>241</v>
      </c>
      <c r="C116" s="572"/>
      <c r="D116" s="573"/>
      <c r="E116" s="3"/>
      <c r="F116" s="180"/>
      <c r="G116" s="297"/>
      <c r="I116" s="27"/>
    </row>
    <row r="117" spans="1:9" x14ac:dyDescent="0.2">
      <c r="A117" s="84" t="s">
        <v>30</v>
      </c>
      <c r="B117" s="569" t="s">
        <v>242</v>
      </c>
      <c r="C117" s="569"/>
      <c r="D117" s="569"/>
      <c r="E117" s="3"/>
      <c r="F117" s="180"/>
      <c r="G117" s="297"/>
    </row>
    <row r="118" spans="1:9" x14ac:dyDescent="0.2">
      <c r="A118" s="84" t="s">
        <v>42</v>
      </c>
      <c r="B118" s="660" t="s">
        <v>243</v>
      </c>
      <c r="C118" s="661"/>
      <c r="D118" s="662"/>
      <c r="E118" s="3"/>
      <c r="F118" s="180"/>
      <c r="G118" s="297"/>
      <c r="I118" s="27"/>
    </row>
    <row r="119" spans="1:9" x14ac:dyDescent="0.2">
      <c r="A119" s="84" t="s">
        <v>43</v>
      </c>
      <c r="B119" s="571" t="s">
        <v>244</v>
      </c>
      <c r="C119" s="572"/>
      <c r="D119" s="573"/>
      <c r="E119" s="3"/>
      <c r="F119" s="180"/>
      <c r="G119" s="297"/>
    </row>
    <row r="120" spans="1:9" ht="15" x14ac:dyDescent="0.2">
      <c r="A120" s="98"/>
      <c r="B120" s="663" t="s">
        <v>61</v>
      </c>
      <c r="C120" s="784"/>
      <c r="D120" s="785"/>
      <c r="E120" s="3">
        <f>SUM(E114:E119)</f>
        <v>0</v>
      </c>
      <c r="F120" s="85">
        <f>SUM(F114:F119)</f>
        <v>0</v>
      </c>
      <c r="G120" s="297"/>
    </row>
    <row r="121" spans="1:9" ht="13.5" x14ac:dyDescent="0.2">
      <c r="A121" s="305"/>
      <c r="B121" s="782"/>
      <c r="C121" s="783"/>
      <c r="D121" s="783"/>
      <c r="E121" s="783"/>
      <c r="F121" s="783"/>
      <c r="G121" s="297"/>
    </row>
    <row r="122" spans="1:9" ht="13.5" x14ac:dyDescent="0.2">
      <c r="A122" s="305"/>
      <c r="B122" s="782"/>
      <c r="C122" s="783"/>
      <c r="D122" s="783"/>
      <c r="E122" s="783"/>
      <c r="F122" s="783"/>
      <c r="G122" s="297"/>
    </row>
    <row r="123" spans="1:9" x14ac:dyDescent="0.2">
      <c r="A123" s="179"/>
      <c r="B123" s="179"/>
      <c r="C123" s="179"/>
      <c r="D123" s="179"/>
      <c r="E123" s="179"/>
      <c r="F123" s="117"/>
      <c r="G123" s="297"/>
    </row>
    <row r="124" spans="1:9" x14ac:dyDescent="0.2">
      <c r="A124" s="673" t="s">
        <v>245</v>
      </c>
      <c r="B124" s="673"/>
      <c r="C124" s="673"/>
      <c r="D124" s="673"/>
      <c r="E124" s="673"/>
      <c r="F124" s="673"/>
      <c r="G124" s="297"/>
    </row>
    <row r="125" spans="1:9" x14ac:dyDescent="0.2">
      <c r="A125" s="118"/>
      <c r="B125" s="118"/>
      <c r="C125" s="118"/>
      <c r="D125" s="118"/>
      <c r="E125" s="118"/>
      <c r="F125" s="120"/>
      <c r="G125" s="297"/>
    </row>
    <row r="126" spans="1:9" x14ac:dyDescent="0.2">
      <c r="A126" s="178" t="s">
        <v>58</v>
      </c>
      <c r="B126" s="657" t="s">
        <v>246</v>
      </c>
      <c r="C126" s="658"/>
      <c r="D126" s="659"/>
      <c r="E126" s="178" t="s">
        <v>8</v>
      </c>
      <c r="F126" s="85" t="s">
        <v>9</v>
      </c>
      <c r="G126" s="297"/>
    </row>
    <row r="127" spans="1:9" x14ac:dyDescent="0.2">
      <c r="A127" s="84" t="s">
        <v>27</v>
      </c>
      <c r="B127" s="569" t="s">
        <v>247</v>
      </c>
      <c r="C127" s="569"/>
      <c r="D127" s="569"/>
      <c r="E127" s="3"/>
      <c r="F127" s="180"/>
      <c r="G127" s="297"/>
    </row>
    <row r="128" spans="1:9" x14ac:dyDescent="0.2">
      <c r="A128" s="663" t="s">
        <v>61</v>
      </c>
      <c r="B128" s="664"/>
      <c r="C128" s="664"/>
      <c r="D128" s="664"/>
      <c r="E128" s="39">
        <f>E127</f>
        <v>0</v>
      </c>
      <c r="F128" s="85">
        <f>F127</f>
        <v>0</v>
      </c>
      <c r="G128" s="297"/>
    </row>
    <row r="129" spans="1:7" ht="13.5" x14ac:dyDescent="0.2">
      <c r="A129" s="305"/>
      <c r="B129" s="782"/>
      <c r="C129" s="783"/>
      <c r="D129" s="783"/>
      <c r="E129" s="783"/>
      <c r="F129" s="783"/>
      <c r="G129" s="297"/>
    </row>
    <row r="130" spans="1:7" x14ac:dyDescent="0.2">
      <c r="A130" s="118"/>
      <c r="B130" s="118"/>
      <c r="C130" s="118"/>
      <c r="D130" s="118"/>
      <c r="E130" s="118"/>
      <c r="F130" s="119"/>
      <c r="G130" s="297"/>
    </row>
    <row r="131" spans="1:7" x14ac:dyDescent="0.2">
      <c r="A131" s="656" t="s">
        <v>224</v>
      </c>
      <c r="B131" s="656"/>
      <c r="C131" s="656"/>
      <c r="D131" s="656"/>
      <c r="E131" s="656"/>
      <c r="F131" s="656"/>
      <c r="G131" s="297"/>
    </row>
    <row r="132" spans="1:7" x14ac:dyDescent="0.2">
      <c r="A132" s="179"/>
      <c r="B132" s="118"/>
      <c r="C132" s="118"/>
      <c r="D132" s="118"/>
      <c r="E132" s="118"/>
      <c r="F132" s="119"/>
      <c r="G132" s="297"/>
    </row>
    <row r="133" spans="1:7" x14ac:dyDescent="0.2">
      <c r="A133" s="178">
        <v>4</v>
      </c>
      <c r="B133" s="663" t="s">
        <v>225</v>
      </c>
      <c r="C133" s="664"/>
      <c r="D133" s="664"/>
      <c r="E133" s="665"/>
      <c r="F133" s="85" t="s">
        <v>9</v>
      </c>
      <c r="G133" s="297"/>
    </row>
    <row r="134" spans="1:7" x14ac:dyDescent="0.2">
      <c r="A134" s="121" t="s">
        <v>55</v>
      </c>
      <c r="B134" s="660" t="s">
        <v>238</v>
      </c>
      <c r="C134" s="661"/>
      <c r="D134" s="661"/>
      <c r="E134" s="662"/>
      <c r="F134" s="180">
        <f>F120</f>
        <v>0</v>
      </c>
      <c r="G134" s="297"/>
    </row>
    <row r="135" spans="1:7" x14ac:dyDescent="0.2">
      <c r="A135" s="121" t="s">
        <v>58</v>
      </c>
      <c r="B135" s="660" t="s">
        <v>246</v>
      </c>
      <c r="C135" s="661"/>
      <c r="D135" s="661"/>
      <c r="E135" s="662"/>
      <c r="F135" s="180">
        <f>F128</f>
        <v>0</v>
      </c>
      <c r="G135" s="297"/>
    </row>
    <row r="136" spans="1:7" x14ac:dyDescent="0.2">
      <c r="A136" s="663" t="s">
        <v>56</v>
      </c>
      <c r="B136" s="664"/>
      <c r="C136" s="664"/>
      <c r="D136" s="664"/>
      <c r="E136" s="665"/>
      <c r="F136" s="85">
        <f>SUM(F134:F135)</f>
        <v>0</v>
      </c>
      <c r="G136" s="297"/>
    </row>
    <row r="137" spans="1:7" x14ac:dyDescent="0.2">
      <c r="A137" s="118"/>
      <c r="B137" s="118"/>
      <c r="C137" s="118"/>
      <c r="D137" s="118"/>
      <c r="E137" s="118"/>
      <c r="F137" s="119"/>
      <c r="G137" s="297"/>
    </row>
    <row r="138" spans="1:7" x14ac:dyDescent="0.2">
      <c r="A138" s="118"/>
      <c r="B138" s="118"/>
      <c r="C138" s="118"/>
      <c r="D138" s="118"/>
      <c r="E138" s="118"/>
      <c r="F138" s="119"/>
      <c r="G138" s="297"/>
    </row>
    <row r="139" spans="1:7" x14ac:dyDescent="0.2">
      <c r="A139" s="781" t="s">
        <v>194</v>
      </c>
      <c r="B139" s="781"/>
      <c r="C139" s="781"/>
      <c r="D139" s="781"/>
      <c r="E139" s="781"/>
      <c r="F139" s="781"/>
      <c r="G139" s="297"/>
    </row>
    <row r="140" spans="1:7" x14ac:dyDescent="0.2">
      <c r="A140" s="118"/>
      <c r="B140" s="118"/>
      <c r="C140" s="118"/>
      <c r="D140" s="118"/>
      <c r="E140" s="118"/>
      <c r="F140" s="119"/>
      <c r="G140" s="297"/>
    </row>
    <row r="141" spans="1:7" x14ac:dyDescent="0.2">
      <c r="A141" s="84">
        <v>5</v>
      </c>
      <c r="B141" s="663" t="s">
        <v>25</v>
      </c>
      <c r="C141" s="664"/>
      <c r="D141" s="664"/>
      <c r="E141" s="665"/>
      <c r="F141" s="85" t="s">
        <v>9</v>
      </c>
      <c r="G141" s="297"/>
    </row>
    <row r="142" spans="1:7" x14ac:dyDescent="0.2">
      <c r="A142" s="84" t="s">
        <v>27</v>
      </c>
      <c r="B142" s="660" t="s">
        <v>104</v>
      </c>
      <c r="C142" s="661"/>
      <c r="D142" s="661"/>
      <c r="E142" s="662"/>
      <c r="F142" s="180">
        <f>SUM('(VI) Uniforme '!AA19)</f>
        <v>0</v>
      </c>
      <c r="G142" s="297"/>
    </row>
    <row r="143" spans="1:7" x14ac:dyDescent="0.2">
      <c r="A143" s="84" t="s">
        <v>28</v>
      </c>
      <c r="B143" s="660" t="s">
        <v>421</v>
      </c>
      <c r="C143" s="661"/>
      <c r="D143" s="661"/>
      <c r="E143" s="662"/>
      <c r="F143" s="180">
        <f>SUM('(IV) Ferramentas '!J65:K65)</f>
        <v>0</v>
      </c>
      <c r="G143" s="297"/>
    </row>
    <row r="144" spans="1:7" x14ac:dyDescent="0.2">
      <c r="A144" s="84" t="s">
        <v>29</v>
      </c>
      <c r="B144" s="660" t="s">
        <v>52</v>
      </c>
      <c r="C144" s="661"/>
      <c r="D144" s="661"/>
      <c r="E144" s="662"/>
      <c r="F144" s="180">
        <f>SUM('(V) Equipamentos'!I10:J10)</f>
        <v>0</v>
      </c>
      <c r="G144" s="297"/>
    </row>
    <row r="145" spans="1:7" x14ac:dyDescent="0.2">
      <c r="A145" s="84" t="s">
        <v>30</v>
      </c>
      <c r="B145" s="660" t="s">
        <v>911</v>
      </c>
      <c r="C145" s="661"/>
      <c r="D145" s="661"/>
      <c r="E145" s="662"/>
      <c r="F145" s="180">
        <f>SUM('(VII) EPI'!H28:I28)</f>
        <v>0</v>
      </c>
      <c r="G145" s="297"/>
    </row>
    <row r="146" spans="1:7" x14ac:dyDescent="0.2">
      <c r="A146" s="663" t="s">
        <v>56</v>
      </c>
      <c r="B146" s="664"/>
      <c r="C146" s="664"/>
      <c r="D146" s="664"/>
      <c r="E146" s="665"/>
      <c r="F146" s="85">
        <f>SUM(F142:F145)</f>
        <v>0</v>
      </c>
      <c r="G146" s="297"/>
    </row>
    <row r="147" spans="1:7" ht="13.5" x14ac:dyDescent="0.2">
      <c r="A147" s="305"/>
      <c r="B147" s="286"/>
      <c r="C147" s="118"/>
      <c r="D147" s="118"/>
      <c r="E147" s="118"/>
      <c r="F147" s="119"/>
      <c r="G147" s="297"/>
    </row>
    <row r="148" spans="1:7" x14ac:dyDescent="0.2">
      <c r="A148" s="118"/>
      <c r="B148" s="118"/>
      <c r="C148" s="118"/>
      <c r="D148" s="118"/>
      <c r="E148" s="118"/>
      <c r="F148" s="119"/>
      <c r="G148" s="297"/>
    </row>
    <row r="149" spans="1:7" x14ac:dyDescent="0.2">
      <c r="A149" s="656" t="s">
        <v>195</v>
      </c>
      <c r="B149" s="656"/>
      <c r="C149" s="656"/>
      <c r="D149" s="656"/>
      <c r="E149" s="656"/>
      <c r="F149" s="656"/>
      <c r="G149" s="297"/>
    </row>
    <row r="150" spans="1:7" x14ac:dyDescent="0.2">
      <c r="A150" s="118"/>
      <c r="B150" s="118"/>
      <c r="C150" s="118"/>
      <c r="D150" s="118"/>
      <c r="E150" s="118"/>
      <c r="F150" s="119"/>
      <c r="G150" s="297"/>
    </row>
    <row r="151" spans="1:7" x14ac:dyDescent="0.2">
      <c r="A151" s="178">
        <v>6</v>
      </c>
      <c r="B151" s="668" t="s">
        <v>80</v>
      </c>
      <c r="C151" s="668"/>
      <c r="D151" s="668"/>
      <c r="E151" s="178" t="s">
        <v>8</v>
      </c>
      <c r="F151" s="85" t="s">
        <v>9</v>
      </c>
      <c r="G151" s="297"/>
    </row>
    <row r="152" spans="1:7" x14ac:dyDescent="0.2">
      <c r="A152" s="84" t="s">
        <v>27</v>
      </c>
      <c r="B152" s="566" t="s">
        <v>248</v>
      </c>
      <c r="C152" s="566"/>
      <c r="D152" s="566"/>
      <c r="E152" s="3"/>
      <c r="F152" s="180"/>
      <c r="G152" s="297"/>
    </row>
    <row r="153" spans="1:7" x14ac:dyDescent="0.2">
      <c r="A153" s="84" t="s">
        <v>28</v>
      </c>
      <c r="B153" s="571" t="s">
        <v>20</v>
      </c>
      <c r="C153" s="572"/>
      <c r="D153" s="573"/>
      <c r="E153" s="3"/>
      <c r="F153" s="180"/>
      <c r="G153" s="297"/>
    </row>
    <row r="154" spans="1:7" x14ac:dyDescent="0.2">
      <c r="A154" s="84" t="s">
        <v>29</v>
      </c>
      <c r="B154" s="657" t="s">
        <v>21</v>
      </c>
      <c r="C154" s="658"/>
      <c r="D154" s="658"/>
      <c r="E154" s="52">
        <f>E155+E156+E157</f>
        <v>0</v>
      </c>
      <c r="F154" s="85">
        <f>SUM(F155:F157)</f>
        <v>0</v>
      </c>
      <c r="G154" s="297"/>
    </row>
    <row r="155" spans="1:7" x14ac:dyDescent="0.2">
      <c r="A155" s="106" t="s">
        <v>196</v>
      </c>
      <c r="B155" s="571" t="s">
        <v>22</v>
      </c>
      <c r="C155" s="572"/>
      <c r="D155" s="573"/>
      <c r="E155" s="3"/>
      <c r="F155" s="180"/>
      <c r="G155" s="297"/>
    </row>
    <row r="156" spans="1:7" x14ac:dyDescent="0.2">
      <c r="A156" s="106" t="s">
        <v>197</v>
      </c>
      <c r="B156" s="571" t="s">
        <v>23</v>
      </c>
      <c r="C156" s="572"/>
      <c r="D156" s="573"/>
      <c r="E156" s="3"/>
      <c r="F156" s="180"/>
      <c r="G156" s="297"/>
    </row>
    <row r="157" spans="1:7" x14ac:dyDescent="0.2">
      <c r="A157" s="106" t="s">
        <v>198</v>
      </c>
      <c r="B157" s="587" t="s">
        <v>24</v>
      </c>
      <c r="C157" s="588"/>
      <c r="D157" s="589"/>
      <c r="E157" s="3"/>
      <c r="F157" s="180"/>
      <c r="G157" s="297"/>
    </row>
    <row r="158" spans="1:7" x14ac:dyDescent="0.2">
      <c r="A158" s="663" t="s">
        <v>56</v>
      </c>
      <c r="B158" s="664"/>
      <c r="C158" s="664"/>
      <c r="D158" s="664"/>
      <c r="E158" s="665"/>
      <c r="F158" s="85">
        <f>F152+F153+F154</f>
        <v>0</v>
      </c>
      <c r="G158" s="297"/>
    </row>
    <row r="159" spans="1:7" x14ac:dyDescent="0.2">
      <c r="A159" s="308"/>
      <c r="B159" s="308"/>
      <c r="C159" s="118"/>
      <c r="D159" s="118"/>
      <c r="E159" s="118"/>
      <c r="F159" s="119"/>
      <c r="G159" s="297"/>
    </row>
    <row r="160" spans="1:7" x14ac:dyDescent="0.2">
      <c r="A160" s="308"/>
      <c r="B160" s="308"/>
      <c r="C160" s="118"/>
      <c r="D160" s="118"/>
      <c r="E160" s="118"/>
      <c r="F160" s="119"/>
      <c r="G160" s="297"/>
    </row>
    <row r="161" spans="1:7" x14ac:dyDescent="0.2">
      <c r="A161" s="308"/>
      <c r="B161" s="308"/>
      <c r="C161" s="118"/>
      <c r="D161" s="118"/>
      <c r="E161" s="118"/>
      <c r="F161" s="119"/>
      <c r="G161" s="297"/>
    </row>
    <row r="162" spans="1:7" x14ac:dyDescent="0.2">
      <c r="A162" s="308"/>
      <c r="B162" s="308"/>
      <c r="C162" s="118"/>
      <c r="D162" s="118"/>
      <c r="E162" s="118"/>
      <c r="F162" s="119"/>
      <c r="G162" s="297"/>
    </row>
    <row r="163" spans="1:7" x14ac:dyDescent="0.2">
      <c r="A163" s="656" t="s">
        <v>226</v>
      </c>
      <c r="B163" s="656"/>
      <c r="C163" s="656"/>
      <c r="D163" s="656"/>
      <c r="E163" s="656"/>
      <c r="F163" s="656"/>
      <c r="G163" s="297"/>
    </row>
    <row r="164" spans="1:7" x14ac:dyDescent="0.2">
      <c r="A164" s="657" t="s">
        <v>146</v>
      </c>
      <c r="B164" s="658"/>
      <c r="C164" s="658"/>
      <c r="D164" s="658"/>
      <c r="E164" s="659"/>
      <c r="F164" s="85" t="s">
        <v>9</v>
      </c>
      <c r="G164" s="297"/>
    </row>
    <row r="165" spans="1:7" x14ac:dyDescent="0.2">
      <c r="A165" s="84" t="s">
        <v>27</v>
      </c>
      <c r="B165" s="660" t="s">
        <v>88</v>
      </c>
      <c r="C165" s="661"/>
      <c r="D165" s="661"/>
      <c r="E165" s="662"/>
      <c r="F165" s="180">
        <f>F44</f>
        <v>0</v>
      </c>
      <c r="G165" s="297"/>
    </row>
    <row r="166" spans="1:7" x14ac:dyDescent="0.2">
      <c r="A166" s="84" t="s">
        <v>28</v>
      </c>
      <c r="B166" s="660" t="s">
        <v>199</v>
      </c>
      <c r="C166" s="661"/>
      <c r="D166" s="661"/>
      <c r="E166" s="662"/>
      <c r="F166" s="180">
        <f>F94</f>
        <v>0</v>
      </c>
      <c r="G166" s="297"/>
    </row>
    <row r="167" spans="1:7" x14ac:dyDescent="0.2">
      <c r="A167" s="84" t="s">
        <v>29</v>
      </c>
      <c r="B167" s="660" t="s">
        <v>200</v>
      </c>
      <c r="C167" s="661"/>
      <c r="D167" s="661"/>
      <c r="E167" s="662"/>
      <c r="F167" s="180">
        <f>F106</f>
        <v>0</v>
      </c>
      <c r="G167" s="297"/>
    </row>
    <row r="168" spans="1:7" x14ac:dyDescent="0.2">
      <c r="A168" s="84" t="s">
        <v>30</v>
      </c>
      <c r="B168" s="660" t="s">
        <v>201</v>
      </c>
      <c r="C168" s="661"/>
      <c r="D168" s="661"/>
      <c r="E168" s="662"/>
      <c r="F168" s="180">
        <f>F136</f>
        <v>0</v>
      </c>
      <c r="G168" s="297"/>
    </row>
    <row r="169" spans="1:7" x14ac:dyDescent="0.2">
      <c r="A169" s="84" t="s">
        <v>42</v>
      </c>
      <c r="B169" s="660" t="s">
        <v>229</v>
      </c>
      <c r="C169" s="661"/>
      <c r="D169" s="661"/>
      <c r="E169" s="662"/>
      <c r="F169" s="180">
        <f>F146</f>
        <v>0</v>
      </c>
      <c r="G169" s="297"/>
    </row>
    <row r="170" spans="1:7" x14ac:dyDescent="0.2">
      <c r="A170" s="663" t="s">
        <v>228</v>
      </c>
      <c r="B170" s="664"/>
      <c r="C170" s="664"/>
      <c r="D170" s="664"/>
      <c r="E170" s="665"/>
      <c r="F170" s="85">
        <f>SUM(F165:F169)</f>
        <v>0</v>
      </c>
      <c r="G170" s="297"/>
    </row>
    <row r="171" spans="1:7" x14ac:dyDescent="0.2">
      <c r="A171" s="84" t="s">
        <v>43</v>
      </c>
      <c r="B171" s="660" t="s">
        <v>230</v>
      </c>
      <c r="C171" s="661"/>
      <c r="D171" s="661"/>
      <c r="E171" s="662"/>
      <c r="F171" s="180">
        <f>F158</f>
        <v>0</v>
      </c>
      <c r="G171" s="297"/>
    </row>
    <row r="172" spans="1:7" x14ac:dyDescent="0.2">
      <c r="A172" s="663" t="s">
        <v>227</v>
      </c>
      <c r="B172" s="664"/>
      <c r="C172" s="664"/>
      <c r="D172" s="664"/>
      <c r="E172" s="665"/>
      <c r="F172" s="85">
        <f>SUM(F170:F171)</f>
        <v>0</v>
      </c>
      <c r="G172" s="306"/>
    </row>
    <row r="173" spans="1:7" ht="15" x14ac:dyDescent="0.2">
      <c r="A173" s="666" t="s">
        <v>232</v>
      </c>
      <c r="B173" s="780"/>
      <c r="C173" s="780"/>
      <c r="D173" s="780"/>
      <c r="E173" s="780"/>
      <c r="F173" s="85" t="e">
        <f>F172/F44</f>
        <v>#DIV/0!</v>
      </c>
      <c r="G173" s="309"/>
    </row>
    <row r="174" spans="1:7" x14ac:dyDescent="0.2">
      <c r="A174" s="118"/>
      <c r="B174" s="286"/>
      <c r="C174" s="286"/>
      <c r="D174" s="181"/>
      <c r="E174" s="181"/>
      <c r="F174" s="96"/>
      <c r="G174" s="297"/>
    </row>
    <row r="176" spans="1:7" x14ac:dyDescent="0.2">
      <c r="C176" s="125"/>
      <c r="F176" s="126"/>
    </row>
    <row r="177" spans="3:6" x14ac:dyDescent="0.2">
      <c r="C177" s="125"/>
      <c r="D177" s="127"/>
      <c r="E177" s="127"/>
      <c r="F177" s="128"/>
    </row>
    <row r="178" spans="3:6" x14ac:dyDescent="0.2">
      <c r="C178" s="125"/>
    </row>
    <row r="179" spans="3:6" x14ac:dyDescent="0.2">
      <c r="C179" s="125"/>
      <c r="D179" s="127"/>
      <c r="E179" s="127"/>
      <c r="F179" s="128"/>
    </row>
    <row r="180" spans="3:6" x14ac:dyDescent="0.2">
      <c r="C180" s="125"/>
      <c r="D180" s="129"/>
      <c r="E180" s="129"/>
      <c r="F180" s="130"/>
    </row>
    <row r="181" spans="3:6" x14ac:dyDescent="0.2">
      <c r="C181" s="125"/>
      <c r="F181" s="126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</row>
    <row r="185" spans="3:6" x14ac:dyDescent="0.2">
      <c r="C185" s="125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6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F182" sqref="F182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8" width="9.140625" style="6" customWidth="1"/>
    <col min="9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774"/>
      <c r="B5" s="775"/>
      <c r="C5" s="775"/>
      <c r="D5" s="776"/>
      <c r="E5" s="776"/>
      <c r="F5" s="777"/>
      <c r="G5" s="777"/>
    </row>
    <row r="6" spans="1:7" ht="15.75" x14ac:dyDescent="0.2">
      <c r="A6" s="741" t="s">
        <v>870</v>
      </c>
      <c r="B6" s="742"/>
      <c r="C6" s="742"/>
      <c r="D6" s="742"/>
      <c r="E6" s="742"/>
      <c r="F6" s="742"/>
    </row>
    <row r="7" spans="1:7" x14ac:dyDescent="0.2">
      <c r="A7" s="296" t="s">
        <v>884</v>
      </c>
      <c r="B7" s="296"/>
      <c r="C7" s="296"/>
      <c r="D7" s="296"/>
      <c r="E7" s="296"/>
      <c r="F7" s="296"/>
    </row>
    <row r="8" spans="1:7" x14ac:dyDescent="0.2">
      <c r="A8" s="250"/>
      <c r="B8" s="250"/>
      <c r="C8" s="250"/>
      <c r="D8" s="250"/>
      <c r="E8" s="250"/>
      <c r="F8" s="251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</row>
    <row r="10" spans="1:7" x14ac:dyDescent="0.2">
      <c r="A10" s="250"/>
      <c r="B10" s="254" t="s">
        <v>120</v>
      </c>
      <c r="C10" s="778"/>
      <c r="D10" s="778"/>
      <c r="E10" s="778"/>
      <c r="F10" s="778"/>
    </row>
    <row r="11" spans="1:7" x14ac:dyDescent="0.2">
      <c r="A11" s="250"/>
      <c r="B11" s="254" t="s">
        <v>0</v>
      </c>
      <c r="C11" s="778"/>
      <c r="D11" s="778"/>
      <c r="E11" s="778"/>
      <c r="F11" s="778"/>
    </row>
    <row r="12" spans="1:7" x14ac:dyDescent="0.2">
      <c r="A12" s="250"/>
      <c r="B12" s="250"/>
      <c r="C12" s="250"/>
      <c r="D12" s="250"/>
      <c r="E12" s="250"/>
      <c r="F12" s="251"/>
    </row>
    <row r="13" spans="1:7" x14ac:dyDescent="0.2">
      <c r="A13" s="689" t="s">
        <v>1</v>
      </c>
      <c r="B13" s="689"/>
      <c r="C13" s="689"/>
      <c r="D13" s="689"/>
      <c r="E13" s="689"/>
      <c r="F13" s="689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9"/>
    </row>
    <row r="17" spans="1:8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</row>
    <row r="18" spans="1:8" x14ac:dyDescent="0.2">
      <c r="A18" s="250"/>
      <c r="B18" s="250"/>
      <c r="C18" s="250"/>
      <c r="D18" s="250"/>
      <c r="E18" s="250"/>
      <c r="F18" s="251"/>
    </row>
    <row r="19" spans="1:8" x14ac:dyDescent="0.2">
      <c r="A19" s="689" t="s">
        <v>31</v>
      </c>
      <c r="B19" s="689"/>
      <c r="C19" s="689"/>
      <c r="D19" s="689"/>
      <c r="E19" s="689"/>
      <c r="F19" s="689"/>
    </row>
    <row r="20" spans="1:8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</row>
    <row r="21" spans="1:8" ht="15" x14ac:dyDescent="0.2">
      <c r="A21" s="820" t="s">
        <v>249</v>
      </c>
      <c r="B21" s="729"/>
      <c r="C21" s="729"/>
      <c r="D21" s="689" t="s">
        <v>250</v>
      </c>
      <c r="E21" s="726"/>
      <c r="F21" s="416">
        <v>1</v>
      </c>
    </row>
    <row r="22" spans="1:8" x14ac:dyDescent="0.2">
      <c r="A22" s="250"/>
      <c r="B22" s="250"/>
      <c r="C22" s="250"/>
      <c r="D22" s="250"/>
      <c r="E22" s="250"/>
      <c r="F22" s="251"/>
    </row>
    <row r="23" spans="1:8" x14ac:dyDescent="0.2">
      <c r="A23" s="404" t="s">
        <v>4</v>
      </c>
      <c r="B23" s="407"/>
      <c r="C23" s="407"/>
      <c r="D23" s="407"/>
      <c r="E23" s="407"/>
      <c r="F23" s="407"/>
    </row>
    <row r="24" spans="1:8" x14ac:dyDescent="0.2">
      <c r="A24" s="268" t="s">
        <v>214</v>
      </c>
      <c r="B24" s="398"/>
      <c r="C24" s="398"/>
      <c r="D24" s="398"/>
      <c r="E24" s="398"/>
      <c r="F24" s="399"/>
    </row>
    <row r="25" spans="1:8" x14ac:dyDescent="0.2">
      <c r="A25" s="271">
        <v>1</v>
      </c>
      <c r="B25" s="406" t="s">
        <v>182</v>
      </c>
      <c r="C25" s="265"/>
      <c r="D25" s="265"/>
      <c r="E25" s="272"/>
      <c r="F25" s="400" t="s">
        <v>251</v>
      </c>
    </row>
    <row r="26" spans="1:8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880</v>
      </c>
    </row>
    <row r="27" spans="1:8" ht="13.5" thickBot="1" x14ac:dyDescent="0.25">
      <c r="A27" s="413">
        <v>3</v>
      </c>
      <c r="B27" s="401" t="s">
        <v>35</v>
      </c>
      <c r="C27" s="402"/>
      <c r="D27" s="402"/>
      <c r="E27" s="402"/>
      <c r="F27" s="511"/>
    </row>
    <row r="28" spans="1:8" x14ac:dyDescent="0.2">
      <c r="A28" s="413">
        <v>4</v>
      </c>
      <c r="B28" s="401" t="s">
        <v>6</v>
      </c>
      <c r="C28" s="402"/>
      <c r="D28" s="402"/>
      <c r="E28" s="403"/>
      <c r="F28" s="271" t="s">
        <v>892</v>
      </c>
      <c r="G28" s="10"/>
      <c r="H28" s="10"/>
    </row>
    <row r="29" spans="1:8" x14ac:dyDescent="0.2">
      <c r="A29" s="413">
        <v>5</v>
      </c>
      <c r="B29" s="401" t="s">
        <v>7</v>
      </c>
      <c r="C29" s="402"/>
      <c r="D29" s="402"/>
      <c r="E29" s="403"/>
      <c r="F29" s="417"/>
      <c r="G29" s="10"/>
      <c r="H29" s="10"/>
    </row>
    <row r="30" spans="1:8" ht="15" x14ac:dyDescent="0.2">
      <c r="A30" s="414"/>
      <c r="B30" s="277"/>
      <c r="C30" s="277"/>
      <c r="D30" s="727" t="s">
        <v>865</v>
      </c>
      <c r="E30" s="726"/>
      <c r="F30" s="115">
        <v>1045</v>
      </c>
      <c r="G30" s="310"/>
      <c r="H30" s="310"/>
    </row>
    <row r="31" spans="1:8" s="37" customFormat="1" ht="13.5" x14ac:dyDescent="0.2">
      <c r="A31" s="298"/>
      <c r="B31" s="107"/>
      <c r="C31" s="299"/>
      <c r="D31" s="179"/>
      <c r="E31" s="179"/>
      <c r="F31" s="300"/>
      <c r="G31" s="311"/>
      <c r="H31" s="311"/>
    </row>
    <row r="32" spans="1:8" s="37" customFormat="1" ht="13.5" x14ac:dyDescent="0.2">
      <c r="A32" s="298"/>
      <c r="B32" s="107"/>
      <c r="C32" s="299"/>
      <c r="D32" s="179"/>
      <c r="E32" s="179"/>
      <c r="F32" s="300"/>
    </row>
    <row r="33" spans="1:9" x14ac:dyDescent="0.2">
      <c r="A33" s="181"/>
      <c r="B33" s="107"/>
      <c r="C33" s="107"/>
      <c r="D33" s="107"/>
      <c r="E33" s="96"/>
      <c r="F33" s="96"/>
    </row>
    <row r="34" spans="1:9" x14ac:dyDescent="0.2">
      <c r="A34" s="181"/>
      <c r="B34" s="107"/>
      <c r="C34" s="107"/>
      <c r="D34" s="107"/>
      <c r="E34" s="96"/>
      <c r="F34" s="96"/>
    </row>
    <row r="35" spans="1:9" x14ac:dyDescent="0.2">
      <c r="A35" s="181"/>
      <c r="B35" s="673" t="s">
        <v>36</v>
      </c>
      <c r="C35" s="673"/>
      <c r="D35" s="673"/>
      <c r="E35" s="673"/>
      <c r="F35" s="673"/>
    </row>
    <row r="36" spans="1:9" x14ac:dyDescent="0.2">
      <c r="A36" s="118"/>
      <c r="B36" s="118"/>
      <c r="C36" s="118"/>
      <c r="D36" s="118"/>
      <c r="E36" s="118"/>
      <c r="F36" s="119"/>
    </row>
    <row r="37" spans="1:9" ht="15" x14ac:dyDescent="0.2">
      <c r="A37" s="84">
        <v>1</v>
      </c>
      <c r="B37" s="663" t="s">
        <v>37</v>
      </c>
      <c r="C37" s="807"/>
      <c r="D37" s="808"/>
      <c r="E37" s="85" t="s">
        <v>8</v>
      </c>
      <c r="F37" s="178" t="s">
        <v>9</v>
      </c>
    </row>
    <row r="38" spans="1:9" ht="15" x14ac:dyDescent="0.2">
      <c r="A38" s="84" t="s">
        <v>27</v>
      </c>
      <c r="B38" s="660" t="s">
        <v>38</v>
      </c>
      <c r="C38" s="795"/>
      <c r="D38" s="796"/>
      <c r="E38" s="3"/>
      <c r="F38" s="180"/>
      <c r="G38" s="86"/>
      <c r="I38" s="27"/>
    </row>
    <row r="39" spans="1:9" ht="15" x14ac:dyDescent="0.2">
      <c r="A39" s="84" t="s">
        <v>28</v>
      </c>
      <c r="B39" s="660" t="s">
        <v>807</v>
      </c>
      <c r="C39" s="795"/>
      <c r="D39" s="796"/>
      <c r="E39" s="3"/>
      <c r="F39" s="180"/>
      <c r="G39" s="86"/>
    </row>
    <row r="40" spans="1:9" ht="15" x14ac:dyDescent="0.2">
      <c r="A40" s="84" t="s">
        <v>29</v>
      </c>
      <c r="B40" s="810" t="s">
        <v>808</v>
      </c>
      <c r="C40" s="811"/>
      <c r="D40" s="812"/>
      <c r="E40" s="3"/>
      <c r="F40" s="180"/>
      <c r="G40" s="87"/>
    </row>
    <row r="41" spans="1:9" ht="15" x14ac:dyDescent="0.2">
      <c r="A41" s="98" t="s">
        <v>30</v>
      </c>
      <c r="B41" s="660" t="s">
        <v>809</v>
      </c>
      <c r="C41" s="795"/>
      <c r="D41" s="796"/>
      <c r="E41" s="3"/>
      <c r="F41" s="303"/>
      <c r="G41" s="87"/>
    </row>
    <row r="42" spans="1:9" ht="15" x14ac:dyDescent="0.2">
      <c r="A42" s="98" t="s">
        <v>42</v>
      </c>
      <c r="B42" s="813" t="s">
        <v>215</v>
      </c>
      <c r="C42" s="814"/>
      <c r="D42" s="815"/>
      <c r="E42" s="3"/>
      <c r="F42" s="180"/>
      <c r="G42" s="88"/>
    </row>
    <row r="43" spans="1:9" x14ac:dyDescent="0.2">
      <c r="A43" s="84" t="s">
        <v>43</v>
      </c>
      <c r="B43" s="175" t="s">
        <v>11</v>
      </c>
      <c r="C43" s="176"/>
      <c r="D43" s="177"/>
      <c r="E43" s="3"/>
      <c r="F43" s="180"/>
    </row>
    <row r="44" spans="1:9" ht="15" x14ac:dyDescent="0.2">
      <c r="A44" s="804" t="s">
        <v>26</v>
      </c>
      <c r="B44" s="805"/>
      <c r="C44" s="805"/>
      <c r="D44" s="805"/>
      <c r="E44" s="806"/>
      <c r="F44" s="85">
        <f>SUM(F38:F43)</f>
        <v>0</v>
      </c>
    </row>
    <row r="45" spans="1:9" ht="13.5" x14ac:dyDescent="0.2">
      <c r="A45" s="298"/>
      <c r="B45" s="782"/>
      <c r="C45" s="801"/>
      <c r="D45" s="801"/>
      <c r="E45" s="801"/>
      <c r="F45" s="801"/>
    </row>
    <row r="46" spans="1:9" x14ac:dyDescent="0.2">
      <c r="A46" s="299"/>
      <c r="B46" s="299"/>
      <c r="C46" s="179"/>
      <c r="D46" s="179"/>
      <c r="E46" s="179"/>
      <c r="F46" s="117"/>
    </row>
    <row r="47" spans="1:9" ht="13.5" x14ac:dyDescent="0.2">
      <c r="A47" s="298"/>
      <c r="B47" s="782"/>
      <c r="C47" s="801"/>
      <c r="D47" s="801"/>
      <c r="E47" s="801"/>
      <c r="F47" s="801"/>
    </row>
    <row r="48" spans="1:9" x14ac:dyDescent="0.2">
      <c r="A48" s="118"/>
      <c r="B48" s="118"/>
      <c r="C48" s="118"/>
      <c r="D48" s="118"/>
      <c r="E48" s="118"/>
      <c r="F48" s="119"/>
    </row>
    <row r="49" spans="1:6" x14ac:dyDescent="0.2">
      <c r="A49" s="781" t="s">
        <v>183</v>
      </c>
      <c r="B49" s="781"/>
      <c r="C49" s="781"/>
      <c r="D49" s="781"/>
      <c r="E49" s="781"/>
      <c r="F49" s="781"/>
    </row>
    <row r="50" spans="1:6" x14ac:dyDescent="0.2">
      <c r="A50" s="110"/>
      <c r="B50" s="110"/>
      <c r="C50" s="110"/>
      <c r="D50" s="110"/>
      <c r="E50" s="110"/>
      <c r="F50" s="110"/>
    </row>
    <row r="51" spans="1:6" ht="15" x14ac:dyDescent="0.2">
      <c r="A51" s="802" t="s">
        <v>184</v>
      </c>
      <c r="B51" s="803"/>
      <c r="C51" s="803"/>
      <c r="D51" s="803"/>
      <c r="E51" s="803"/>
      <c r="F51" s="803"/>
    </row>
    <row r="52" spans="1:6" ht="15" x14ac:dyDescent="0.2">
      <c r="A52" s="84" t="s">
        <v>185</v>
      </c>
      <c r="B52" s="663" t="s">
        <v>187</v>
      </c>
      <c r="C52" s="807"/>
      <c r="D52" s="808"/>
      <c r="E52" s="178" t="s">
        <v>8</v>
      </c>
      <c r="F52" s="85" t="s">
        <v>9</v>
      </c>
    </row>
    <row r="53" spans="1:6" ht="15" x14ac:dyDescent="0.2">
      <c r="A53" s="84" t="s">
        <v>27</v>
      </c>
      <c r="B53" s="660" t="s">
        <v>186</v>
      </c>
      <c r="C53" s="661"/>
      <c r="D53" s="809"/>
      <c r="E53" s="3"/>
      <c r="F53" s="180"/>
    </row>
    <row r="54" spans="1:6" ht="15" x14ac:dyDescent="0.2">
      <c r="A54" s="84" t="s">
        <v>28</v>
      </c>
      <c r="B54" s="660" t="s">
        <v>233</v>
      </c>
      <c r="C54" s="661"/>
      <c r="D54" s="809"/>
      <c r="E54" s="3"/>
      <c r="F54" s="180"/>
    </row>
    <row r="55" spans="1:6" ht="15" x14ac:dyDescent="0.2">
      <c r="A55" s="84"/>
      <c r="B55" s="663" t="s">
        <v>61</v>
      </c>
      <c r="C55" s="784"/>
      <c r="D55" s="785"/>
      <c r="E55" s="3">
        <f>SUM(E53:E54)</f>
        <v>0</v>
      </c>
      <c r="F55" s="85">
        <f>SUM(F53:F54)</f>
        <v>0</v>
      </c>
    </row>
    <row r="56" spans="1:6" x14ac:dyDescent="0.2">
      <c r="A56" s="84" t="s">
        <v>29</v>
      </c>
      <c r="B56" s="569" t="s">
        <v>205</v>
      </c>
      <c r="C56" s="569"/>
      <c r="D56" s="569"/>
      <c r="E56" s="3">
        <f>E55*E70</f>
        <v>0</v>
      </c>
      <c r="F56" s="180">
        <f>E56*$F$44</f>
        <v>0</v>
      </c>
    </row>
    <row r="57" spans="1:6" x14ac:dyDescent="0.2">
      <c r="A57" s="663" t="s">
        <v>56</v>
      </c>
      <c r="B57" s="664"/>
      <c r="C57" s="664"/>
      <c r="D57" s="664"/>
      <c r="E57" s="39">
        <f>SUM(E55:E56)</f>
        <v>0</v>
      </c>
      <c r="F57" s="85">
        <f>SUM(F55:F56)</f>
        <v>0</v>
      </c>
    </row>
    <row r="58" spans="1:6" ht="13.5" x14ac:dyDescent="0.2">
      <c r="A58" s="298"/>
      <c r="B58" s="782"/>
      <c r="C58" s="801"/>
      <c r="D58" s="801"/>
      <c r="E58" s="801"/>
      <c r="F58" s="801"/>
    </row>
    <row r="59" spans="1:6" x14ac:dyDescent="0.2">
      <c r="A59" s="181"/>
      <c r="B59" s="95"/>
      <c r="C59" s="95"/>
      <c r="D59" s="95"/>
      <c r="E59" s="116"/>
      <c r="F59" s="96"/>
    </row>
    <row r="60" spans="1:6" ht="27" customHeight="1" x14ac:dyDescent="0.2">
      <c r="A60" s="802" t="s">
        <v>234</v>
      </c>
      <c r="B60" s="803"/>
      <c r="C60" s="803"/>
      <c r="D60" s="803"/>
      <c r="E60" s="803"/>
      <c r="F60" s="803"/>
    </row>
    <row r="61" spans="1:6" x14ac:dyDescent="0.2">
      <c r="A61" s="178" t="s">
        <v>188</v>
      </c>
      <c r="B61" s="668" t="s">
        <v>207</v>
      </c>
      <c r="C61" s="668"/>
      <c r="D61" s="668"/>
      <c r="E61" s="178" t="s">
        <v>8</v>
      </c>
      <c r="F61" s="85" t="s">
        <v>9</v>
      </c>
    </row>
    <row r="62" spans="1:6" x14ac:dyDescent="0.2">
      <c r="A62" s="84" t="s">
        <v>27</v>
      </c>
      <c r="B62" s="566" t="s">
        <v>208</v>
      </c>
      <c r="C62" s="566"/>
      <c r="D62" s="566"/>
      <c r="E62" s="3"/>
      <c r="F62" s="180"/>
    </row>
    <row r="63" spans="1:6" x14ac:dyDescent="0.2">
      <c r="A63" s="84" t="s">
        <v>28</v>
      </c>
      <c r="B63" s="566" t="s">
        <v>18</v>
      </c>
      <c r="C63" s="566"/>
      <c r="D63" s="566"/>
      <c r="E63" s="3"/>
      <c r="F63" s="180"/>
    </row>
    <row r="64" spans="1:6" ht="13.5" x14ac:dyDescent="0.2">
      <c r="A64" s="84" t="s">
        <v>29</v>
      </c>
      <c r="B64" s="566" t="s">
        <v>204</v>
      </c>
      <c r="C64" s="566"/>
      <c r="D64" s="566"/>
      <c r="E64" s="3"/>
      <c r="F64" s="180"/>
    </row>
    <row r="65" spans="1:7" x14ac:dyDescent="0.2">
      <c r="A65" s="84" t="s">
        <v>30</v>
      </c>
      <c r="B65" s="566" t="s">
        <v>13</v>
      </c>
      <c r="C65" s="566"/>
      <c r="D65" s="566"/>
      <c r="E65" s="3"/>
      <c r="F65" s="180"/>
    </row>
    <row r="66" spans="1:7" x14ac:dyDescent="0.2">
      <c r="A66" s="84" t="s">
        <v>42</v>
      </c>
      <c r="B66" s="566" t="s">
        <v>235</v>
      </c>
      <c r="C66" s="566"/>
      <c r="D66" s="566"/>
      <c r="E66" s="3"/>
      <c r="F66" s="180"/>
    </row>
    <row r="67" spans="1:7" ht="15" x14ac:dyDescent="0.2">
      <c r="A67" s="84" t="s">
        <v>43</v>
      </c>
      <c r="B67" s="660" t="s">
        <v>190</v>
      </c>
      <c r="C67" s="795"/>
      <c r="D67" s="796"/>
      <c r="E67" s="3"/>
      <c r="F67" s="180"/>
    </row>
    <row r="68" spans="1:7" x14ac:dyDescent="0.2">
      <c r="A68" s="84" t="s">
        <v>44</v>
      </c>
      <c r="B68" s="566" t="s">
        <v>15</v>
      </c>
      <c r="C68" s="566"/>
      <c r="D68" s="566"/>
      <c r="E68" s="3"/>
      <c r="F68" s="180"/>
    </row>
    <row r="69" spans="1:7" x14ac:dyDescent="0.2">
      <c r="A69" s="84" t="s">
        <v>45</v>
      </c>
      <c r="B69" s="566" t="s">
        <v>16</v>
      </c>
      <c r="C69" s="566"/>
      <c r="D69" s="566"/>
      <c r="E69" s="3"/>
      <c r="F69" s="180"/>
    </row>
    <row r="70" spans="1:7" x14ac:dyDescent="0.2">
      <c r="A70" s="668" t="s">
        <v>56</v>
      </c>
      <c r="B70" s="668"/>
      <c r="C70" s="668"/>
      <c r="D70" s="668"/>
      <c r="E70" s="39">
        <f>SUM(E62:E69)</f>
        <v>0</v>
      </c>
      <c r="F70" s="85">
        <f>SUM(F62:F69)</f>
        <v>0</v>
      </c>
    </row>
    <row r="71" spans="1:7" s="37" customFormat="1" ht="13.5" x14ac:dyDescent="0.2">
      <c r="A71" s="305"/>
      <c r="B71" s="797"/>
      <c r="C71" s="798"/>
      <c r="D71" s="798"/>
      <c r="E71" s="798"/>
      <c r="F71" s="798"/>
    </row>
    <row r="72" spans="1:7" s="37" customFormat="1" ht="13.5" x14ac:dyDescent="0.2">
      <c r="A72" s="305"/>
      <c r="B72" s="782"/>
      <c r="C72" s="799"/>
      <c r="D72" s="799"/>
      <c r="E72" s="799"/>
      <c r="F72" s="799"/>
    </row>
    <row r="73" spans="1:7" x14ac:dyDescent="0.2">
      <c r="A73" s="181"/>
      <c r="B73" s="95"/>
      <c r="C73" s="95"/>
      <c r="D73" s="95"/>
      <c r="E73" s="116"/>
      <c r="F73" s="96"/>
      <c r="G73" s="35"/>
    </row>
    <row r="74" spans="1:7" ht="15" x14ac:dyDescent="0.2">
      <c r="A74" s="800" t="s">
        <v>193</v>
      </c>
      <c r="B74" s="794"/>
      <c r="C74" s="794"/>
      <c r="D74" s="794"/>
      <c r="E74" s="794"/>
      <c r="F74" s="794"/>
      <c r="G74" s="35"/>
    </row>
    <row r="75" spans="1:7" x14ac:dyDescent="0.2">
      <c r="A75" s="181"/>
      <c r="B75" s="95"/>
      <c r="C75" s="95"/>
      <c r="D75" s="95"/>
      <c r="E75" s="116"/>
      <c r="F75" s="96"/>
      <c r="G75" s="35"/>
    </row>
    <row r="76" spans="1:7" ht="15" x14ac:dyDescent="0.2">
      <c r="A76" s="400" t="s">
        <v>191</v>
      </c>
      <c r="B76" s="680" t="s">
        <v>47</v>
      </c>
      <c r="C76" s="706"/>
      <c r="D76" s="400" t="s">
        <v>173</v>
      </c>
      <c r="E76" s="400" t="s">
        <v>174</v>
      </c>
      <c r="F76" s="185" t="s">
        <v>9</v>
      </c>
    </row>
    <row r="77" spans="1:7" x14ac:dyDescent="0.2">
      <c r="A77" s="413" t="s">
        <v>27</v>
      </c>
      <c r="B77" s="690" t="s">
        <v>12</v>
      </c>
      <c r="C77" s="691"/>
      <c r="D77" s="420"/>
      <c r="E77" s="235">
        <v>0</v>
      </c>
      <c r="F77" s="115"/>
    </row>
    <row r="78" spans="1:7" x14ac:dyDescent="0.2">
      <c r="A78" s="413" t="s">
        <v>28</v>
      </c>
      <c r="B78" s="690" t="s">
        <v>216</v>
      </c>
      <c r="C78" s="691"/>
      <c r="D78" s="420"/>
      <c r="E78" s="235">
        <v>0</v>
      </c>
      <c r="F78" s="115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</row>
    <row r="81" spans="1:6" x14ac:dyDescent="0.2">
      <c r="A81" s="413" t="s">
        <v>42</v>
      </c>
      <c r="B81" s="690" t="s">
        <v>149</v>
      </c>
      <c r="C81" s="691"/>
      <c r="D81" s="691"/>
      <c r="E81" s="692"/>
      <c r="F81" s="115"/>
    </row>
    <row r="82" spans="1:6" x14ac:dyDescent="0.2">
      <c r="A82" s="84" t="s">
        <v>43</v>
      </c>
      <c r="B82" s="660" t="s">
        <v>48</v>
      </c>
      <c r="C82" s="661"/>
      <c r="D82" s="661"/>
      <c r="E82" s="662"/>
      <c r="F82" s="180"/>
    </row>
    <row r="83" spans="1:6" x14ac:dyDescent="0.2">
      <c r="A83" s="84" t="s">
        <v>44</v>
      </c>
      <c r="B83" s="660" t="s">
        <v>11</v>
      </c>
      <c r="C83" s="661"/>
      <c r="D83" s="661"/>
      <c r="E83" s="662"/>
      <c r="F83" s="180"/>
    </row>
    <row r="84" spans="1:6" x14ac:dyDescent="0.2">
      <c r="A84" s="668" t="s">
        <v>56</v>
      </c>
      <c r="B84" s="668"/>
      <c r="C84" s="668"/>
      <c r="D84" s="668"/>
      <c r="E84" s="668"/>
      <c r="F84" s="85">
        <f>SUM(F77:F83)</f>
        <v>0</v>
      </c>
    </row>
    <row r="85" spans="1:6" ht="15" x14ac:dyDescent="0.2">
      <c r="A85" s="307"/>
      <c r="B85" s="791"/>
      <c r="C85" s="792"/>
      <c r="D85" s="792"/>
      <c r="E85" s="792"/>
      <c r="F85" s="792"/>
    </row>
    <row r="86" spans="1:6" ht="15" x14ac:dyDescent="0.2">
      <c r="A86" s="307"/>
      <c r="B86" s="793"/>
      <c r="C86" s="794"/>
      <c r="D86" s="794"/>
      <c r="E86" s="794"/>
      <c r="F86" s="794"/>
    </row>
    <row r="87" spans="1:6" x14ac:dyDescent="0.2">
      <c r="A87" s="307"/>
      <c r="B87" s="786"/>
      <c r="C87" s="787"/>
      <c r="D87" s="787"/>
      <c r="E87" s="787"/>
      <c r="F87" s="787"/>
    </row>
    <row r="88" spans="1:6" x14ac:dyDescent="0.2">
      <c r="A88" s="179"/>
      <c r="B88" s="179"/>
      <c r="C88" s="179"/>
      <c r="D88" s="179"/>
      <c r="E88" s="179"/>
      <c r="F88" s="117"/>
    </row>
    <row r="89" spans="1:6" x14ac:dyDescent="0.2">
      <c r="A89" s="685" t="s">
        <v>211</v>
      </c>
      <c r="B89" s="685"/>
      <c r="C89" s="685"/>
      <c r="D89" s="685"/>
      <c r="E89" s="685"/>
      <c r="F89" s="685"/>
    </row>
    <row r="90" spans="1:6" x14ac:dyDescent="0.2">
      <c r="A90" s="663" t="s">
        <v>192</v>
      </c>
      <c r="B90" s="664"/>
      <c r="C90" s="664"/>
      <c r="D90" s="664"/>
      <c r="E90" s="665"/>
      <c r="F90" s="85" t="s">
        <v>9</v>
      </c>
    </row>
    <row r="91" spans="1:6" x14ac:dyDescent="0.2">
      <c r="A91" s="84" t="s">
        <v>185</v>
      </c>
      <c r="B91" s="788" t="s">
        <v>187</v>
      </c>
      <c r="C91" s="789"/>
      <c r="D91" s="789"/>
      <c r="E91" s="790"/>
      <c r="F91" s="85">
        <f>F57</f>
        <v>0</v>
      </c>
    </row>
    <row r="92" spans="1:6" x14ac:dyDescent="0.2">
      <c r="A92" s="84" t="s">
        <v>188</v>
      </c>
      <c r="B92" s="788" t="s">
        <v>189</v>
      </c>
      <c r="C92" s="789"/>
      <c r="D92" s="789"/>
      <c r="E92" s="790"/>
      <c r="F92" s="85">
        <f>F70</f>
        <v>0</v>
      </c>
    </row>
    <row r="93" spans="1:6" x14ac:dyDescent="0.2">
      <c r="A93" s="84" t="s">
        <v>191</v>
      </c>
      <c r="B93" s="788" t="s">
        <v>47</v>
      </c>
      <c r="C93" s="789"/>
      <c r="D93" s="789"/>
      <c r="E93" s="790"/>
      <c r="F93" s="85">
        <f>F84</f>
        <v>0</v>
      </c>
    </row>
    <row r="94" spans="1:6" x14ac:dyDescent="0.2">
      <c r="A94" s="663" t="s">
        <v>56</v>
      </c>
      <c r="B94" s="664"/>
      <c r="C94" s="664"/>
      <c r="D94" s="664"/>
      <c r="E94" s="665"/>
      <c r="F94" s="85">
        <f>SUM(F91:F93)</f>
        <v>0</v>
      </c>
    </row>
    <row r="95" spans="1:6" x14ac:dyDescent="0.2">
      <c r="A95" s="179"/>
      <c r="B95" s="179"/>
      <c r="C95" s="179"/>
      <c r="D95" s="179"/>
      <c r="E95" s="179"/>
      <c r="F95" s="117"/>
    </row>
    <row r="96" spans="1:6" x14ac:dyDescent="0.2">
      <c r="A96" s="179"/>
      <c r="B96" s="179"/>
      <c r="C96" s="179"/>
      <c r="D96" s="179"/>
      <c r="E96" s="179"/>
      <c r="F96" s="117"/>
    </row>
    <row r="97" spans="1:8" x14ac:dyDescent="0.2">
      <c r="A97" s="673" t="s">
        <v>217</v>
      </c>
      <c r="B97" s="673"/>
      <c r="C97" s="673"/>
      <c r="D97" s="673"/>
      <c r="E97" s="673"/>
      <c r="F97" s="673"/>
      <c r="H97" s="35"/>
    </row>
    <row r="98" spans="1:8" x14ac:dyDescent="0.2">
      <c r="A98" s="118"/>
      <c r="B98" s="118"/>
      <c r="C98" s="118"/>
      <c r="D98" s="118"/>
      <c r="E98" s="118"/>
      <c r="F98" s="119"/>
    </row>
    <row r="99" spans="1:8" x14ac:dyDescent="0.2">
      <c r="A99" s="178">
        <v>3</v>
      </c>
      <c r="B99" s="668" t="s">
        <v>67</v>
      </c>
      <c r="C99" s="668"/>
      <c r="D99" s="668"/>
      <c r="E99" s="178" t="s">
        <v>8</v>
      </c>
      <c r="F99" s="85" t="s">
        <v>9</v>
      </c>
    </row>
    <row r="100" spans="1:8" x14ac:dyDescent="0.2">
      <c r="A100" s="84" t="s">
        <v>27</v>
      </c>
      <c r="B100" s="566" t="s">
        <v>218</v>
      </c>
      <c r="C100" s="566"/>
      <c r="D100" s="566"/>
      <c r="E100" s="3"/>
      <c r="F100" s="180"/>
      <c r="G100" s="35"/>
    </row>
    <row r="101" spans="1:8" x14ac:dyDescent="0.2">
      <c r="A101" s="84" t="s">
        <v>28</v>
      </c>
      <c r="B101" s="569" t="s">
        <v>219</v>
      </c>
      <c r="C101" s="569"/>
      <c r="D101" s="569"/>
      <c r="E101" s="3"/>
      <c r="F101" s="180"/>
    </row>
    <row r="102" spans="1:8" x14ac:dyDescent="0.2">
      <c r="A102" s="84" t="s">
        <v>29</v>
      </c>
      <c r="B102" s="569" t="s">
        <v>220</v>
      </c>
      <c r="C102" s="569"/>
      <c r="D102" s="569"/>
      <c r="E102" s="3"/>
      <c r="F102" s="180"/>
    </row>
    <row r="103" spans="1:8" x14ac:dyDescent="0.2">
      <c r="A103" s="84" t="s">
        <v>30</v>
      </c>
      <c r="B103" s="569" t="s">
        <v>221</v>
      </c>
      <c r="C103" s="569"/>
      <c r="D103" s="569"/>
      <c r="E103" s="3"/>
      <c r="F103" s="180"/>
    </row>
    <row r="104" spans="1:8" x14ac:dyDescent="0.2">
      <c r="A104" s="84" t="s">
        <v>42</v>
      </c>
      <c r="B104" s="569" t="s">
        <v>236</v>
      </c>
      <c r="C104" s="569"/>
      <c r="D104" s="569"/>
      <c r="E104" s="3"/>
      <c r="F104" s="180"/>
    </row>
    <row r="105" spans="1:8" x14ac:dyDescent="0.2">
      <c r="A105" s="84" t="s">
        <v>43</v>
      </c>
      <c r="B105" s="571" t="s">
        <v>222</v>
      </c>
      <c r="C105" s="572"/>
      <c r="D105" s="573"/>
      <c r="E105" s="3"/>
      <c r="F105" s="180"/>
    </row>
    <row r="106" spans="1:8" x14ac:dyDescent="0.2">
      <c r="A106" s="663" t="s">
        <v>56</v>
      </c>
      <c r="B106" s="664"/>
      <c r="C106" s="664"/>
      <c r="D106" s="665"/>
      <c r="E106" s="39">
        <f>SUM(E100:E105)</f>
        <v>0</v>
      </c>
      <c r="F106" s="85">
        <f>SUM(F100:F105)</f>
        <v>0</v>
      </c>
    </row>
    <row r="107" spans="1:8" x14ac:dyDescent="0.2">
      <c r="A107" s="179"/>
      <c r="B107" s="179"/>
      <c r="C107" s="179"/>
      <c r="D107" s="179"/>
      <c r="E107" s="179"/>
      <c r="F107" s="117"/>
    </row>
    <row r="108" spans="1:8" x14ac:dyDescent="0.2">
      <c r="A108" s="179"/>
      <c r="B108" s="179"/>
      <c r="C108" s="179"/>
      <c r="D108" s="179"/>
      <c r="E108" s="179"/>
      <c r="F108" s="117"/>
    </row>
    <row r="109" spans="1:8" x14ac:dyDescent="0.2">
      <c r="A109" s="673" t="s">
        <v>223</v>
      </c>
      <c r="B109" s="673"/>
      <c r="C109" s="673"/>
      <c r="D109" s="673"/>
      <c r="E109" s="673"/>
      <c r="F109" s="673"/>
    </row>
    <row r="110" spans="1:8" x14ac:dyDescent="0.2">
      <c r="A110" s="118"/>
      <c r="B110" s="118"/>
      <c r="C110" s="118"/>
      <c r="D110" s="118"/>
      <c r="E110" s="118"/>
      <c r="F110" s="120"/>
    </row>
    <row r="111" spans="1:8" x14ac:dyDescent="0.2">
      <c r="A111" s="673" t="s">
        <v>237</v>
      </c>
      <c r="B111" s="673"/>
      <c r="C111" s="673"/>
      <c r="D111" s="673"/>
      <c r="E111" s="673"/>
      <c r="F111" s="673"/>
    </row>
    <row r="112" spans="1:8" x14ac:dyDescent="0.2">
      <c r="A112" s="179"/>
      <c r="B112" s="179"/>
      <c r="C112" s="179"/>
      <c r="D112" s="179"/>
      <c r="E112" s="179"/>
      <c r="F112" s="179"/>
    </row>
    <row r="113" spans="1:9" x14ac:dyDescent="0.2">
      <c r="A113" s="178" t="s">
        <v>55</v>
      </c>
      <c r="B113" s="657" t="s">
        <v>238</v>
      </c>
      <c r="C113" s="658"/>
      <c r="D113" s="659"/>
      <c r="E113" s="178" t="s">
        <v>8</v>
      </c>
      <c r="F113" s="85" t="s">
        <v>9</v>
      </c>
    </row>
    <row r="114" spans="1:9" x14ac:dyDescent="0.2">
      <c r="A114" s="84" t="s">
        <v>27</v>
      </c>
      <c r="B114" s="571" t="s">
        <v>239</v>
      </c>
      <c r="C114" s="572"/>
      <c r="D114" s="573"/>
      <c r="E114" s="3"/>
      <c r="F114" s="180"/>
    </row>
    <row r="115" spans="1:9" x14ac:dyDescent="0.2">
      <c r="A115" s="84" t="s">
        <v>28</v>
      </c>
      <c r="B115" s="571" t="s">
        <v>240</v>
      </c>
      <c r="C115" s="572"/>
      <c r="D115" s="573"/>
      <c r="E115" s="3"/>
      <c r="F115" s="180"/>
    </row>
    <row r="116" spans="1:9" x14ac:dyDescent="0.2">
      <c r="A116" s="84" t="s">
        <v>29</v>
      </c>
      <c r="B116" s="571" t="s">
        <v>241</v>
      </c>
      <c r="C116" s="572"/>
      <c r="D116" s="573"/>
      <c r="E116" s="3"/>
      <c r="F116" s="180"/>
      <c r="I116" s="27"/>
    </row>
    <row r="117" spans="1:9" x14ac:dyDescent="0.2">
      <c r="A117" s="84" t="s">
        <v>30</v>
      </c>
      <c r="B117" s="569" t="s">
        <v>242</v>
      </c>
      <c r="C117" s="569"/>
      <c r="D117" s="569"/>
      <c r="E117" s="3"/>
      <c r="F117" s="180"/>
    </row>
    <row r="118" spans="1:9" x14ac:dyDescent="0.2">
      <c r="A118" s="84" t="s">
        <v>42</v>
      </c>
      <c r="B118" s="660" t="s">
        <v>243</v>
      </c>
      <c r="C118" s="661"/>
      <c r="D118" s="662"/>
      <c r="E118" s="3"/>
      <c r="F118" s="180"/>
      <c r="I118" s="27"/>
    </row>
    <row r="119" spans="1:9" x14ac:dyDescent="0.2">
      <c r="A119" s="84" t="s">
        <v>43</v>
      </c>
      <c r="B119" s="571" t="s">
        <v>244</v>
      </c>
      <c r="C119" s="572"/>
      <c r="D119" s="573"/>
      <c r="E119" s="3"/>
      <c r="F119" s="180"/>
    </row>
    <row r="120" spans="1:9" ht="15" x14ac:dyDescent="0.2">
      <c r="A120" s="98"/>
      <c r="B120" s="663" t="s">
        <v>61</v>
      </c>
      <c r="C120" s="784"/>
      <c r="D120" s="785"/>
      <c r="E120" s="3">
        <f>SUM(E114:E119)</f>
        <v>0</v>
      </c>
      <c r="F120" s="85">
        <f>SUM(F114:F119)</f>
        <v>0</v>
      </c>
    </row>
    <row r="121" spans="1:9" ht="13.5" x14ac:dyDescent="0.2">
      <c r="A121" s="305"/>
      <c r="B121" s="782"/>
      <c r="C121" s="783"/>
      <c r="D121" s="783"/>
      <c r="E121" s="783"/>
      <c r="F121" s="783"/>
    </row>
    <row r="122" spans="1:9" ht="13.5" x14ac:dyDescent="0.2">
      <c r="A122" s="305"/>
      <c r="B122" s="782"/>
      <c r="C122" s="783"/>
      <c r="D122" s="783"/>
      <c r="E122" s="783"/>
      <c r="F122" s="783"/>
    </row>
    <row r="123" spans="1:9" x14ac:dyDescent="0.2">
      <c r="A123" s="179"/>
      <c r="B123" s="179"/>
      <c r="C123" s="179"/>
      <c r="D123" s="179"/>
      <c r="E123" s="179"/>
      <c r="F123" s="117"/>
    </row>
    <row r="124" spans="1:9" x14ac:dyDescent="0.2">
      <c r="A124" s="673" t="s">
        <v>245</v>
      </c>
      <c r="B124" s="673"/>
      <c r="C124" s="673"/>
      <c r="D124" s="673"/>
      <c r="E124" s="673"/>
      <c r="F124" s="673"/>
    </row>
    <row r="125" spans="1:9" x14ac:dyDescent="0.2">
      <c r="A125" s="118"/>
      <c r="B125" s="118"/>
      <c r="C125" s="118"/>
      <c r="D125" s="118"/>
      <c r="E125" s="118"/>
      <c r="F125" s="120"/>
    </row>
    <row r="126" spans="1:9" x14ac:dyDescent="0.2">
      <c r="A126" s="178" t="s">
        <v>58</v>
      </c>
      <c r="B126" s="657" t="s">
        <v>246</v>
      </c>
      <c r="C126" s="658"/>
      <c r="D126" s="659"/>
      <c r="E126" s="178" t="s">
        <v>8</v>
      </c>
      <c r="F126" s="85" t="s">
        <v>9</v>
      </c>
    </row>
    <row r="127" spans="1:9" x14ac:dyDescent="0.2">
      <c r="A127" s="84" t="s">
        <v>27</v>
      </c>
      <c r="B127" s="569" t="s">
        <v>247</v>
      </c>
      <c r="C127" s="569"/>
      <c r="D127" s="569"/>
      <c r="E127" s="3"/>
      <c r="F127" s="180"/>
    </row>
    <row r="128" spans="1:9" x14ac:dyDescent="0.2">
      <c r="A128" s="663" t="s">
        <v>61</v>
      </c>
      <c r="B128" s="664"/>
      <c r="C128" s="664"/>
      <c r="D128" s="664"/>
      <c r="E128" s="39">
        <f>E127</f>
        <v>0</v>
      </c>
      <c r="F128" s="85">
        <f>F127</f>
        <v>0</v>
      </c>
    </row>
    <row r="129" spans="1:6" ht="13.5" x14ac:dyDescent="0.2">
      <c r="A129" s="305"/>
      <c r="B129" s="782"/>
      <c r="C129" s="783"/>
      <c r="D129" s="783"/>
      <c r="E129" s="783"/>
      <c r="F129" s="783"/>
    </row>
    <row r="130" spans="1:6" x14ac:dyDescent="0.2">
      <c r="A130" s="118"/>
      <c r="B130" s="118"/>
      <c r="C130" s="118"/>
      <c r="D130" s="118"/>
      <c r="E130" s="118"/>
      <c r="F130" s="119"/>
    </row>
    <row r="131" spans="1:6" x14ac:dyDescent="0.2">
      <c r="A131" s="656" t="s">
        <v>224</v>
      </c>
      <c r="B131" s="656"/>
      <c r="C131" s="656"/>
      <c r="D131" s="656"/>
      <c r="E131" s="656"/>
      <c r="F131" s="656"/>
    </row>
    <row r="132" spans="1:6" x14ac:dyDescent="0.2">
      <c r="A132" s="179"/>
      <c r="B132" s="118"/>
      <c r="C132" s="118"/>
      <c r="D132" s="118"/>
      <c r="E132" s="118"/>
      <c r="F132" s="119"/>
    </row>
    <row r="133" spans="1:6" x14ac:dyDescent="0.2">
      <c r="A133" s="178">
        <v>4</v>
      </c>
      <c r="B133" s="663" t="s">
        <v>225</v>
      </c>
      <c r="C133" s="664"/>
      <c r="D133" s="664"/>
      <c r="E133" s="665"/>
      <c r="F133" s="85" t="s">
        <v>9</v>
      </c>
    </row>
    <row r="134" spans="1:6" x14ac:dyDescent="0.2">
      <c r="A134" s="121" t="s">
        <v>55</v>
      </c>
      <c r="B134" s="660" t="s">
        <v>238</v>
      </c>
      <c r="C134" s="661"/>
      <c r="D134" s="661"/>
      <c r="E134" s="662"/>
      <c r="F134" s="180">
        <f>F120</f>
        <v>0</v>
      </c>
    </row>
    <row r="135" spans="1:6" x14ac:dyDescent="0.2">
      <c r="A135" s="121" t="s">
        <v>58</v>
      </c>
      <c r="B135" s="660" t="s">
        <v>246</v>
      </c>
      <c r="C135" s="661"/>
      <c r="D135" s="661"/>
      <c r="E135" s="662"/>
      <c r="F135" s="180">
        <f>F128</f>
        <v>0</v>
      </c>
    </row>
    <row r="136" spans="1:6" x14ac:dyDescent="0.2">
      <c r="A136" s="663" t="s">
        <v>56</v>
      </c>
      <c r="B136" s="664"/>
      <c r="C136" s="664"/>
      <c r="D136" s="664"/>
      <c r="E136" s="665"/>
      <c r="F136" s="85">
        <f>SUM(F134:F135)</f>
        <v>0</v>
      </c>
    </row>
    <row r="137" spans="1:6" x14ac:dyDescent="0.2">
      <c r="A137" s="118"/>
      <c r="B137" s="118"/>
      <c r="C137" s="118"/>
      <c r="D137" s="118"/>
      <c r="E137" s="118"/>
      <c r="F137" s="119"/>
    </row>
    <row r="138" spans="1:6" x14ac:dyDescent="0.2">
      <c r="A138" s="118"/>
      <c r="B138" s="118"/>
      <c r="C138" s="118"/>
      <c r="D138" s="118"/>
      <c r="E138" s="118"/>
      <c r="F138" s="119"/>
    </row>
    <row r="139" spans="1:6" x14ac:dyDescent="0.2">
      <c r="A139" s="781" t="s">
        <v>194</v>
      </c>
      <c r="B139" s="781"/>
      <c r="C139" s="781"/>
      <c r="D139" s="781"/>
      <c r="E139" s="781"/>
      <c r="F139" s="781"/>
    </row>
    <row r="140" spans="1:6" x14ac:dyDescent="0.2">
      <c r="A140" s="118"/>
      <c r="B140" s="118"/>
      <c r="C140" s="118"/>
      <c r="D140" s="118"/>
      <c r="E140" s="118"/>
      <c r="F140" s="119"/>
    </row>
    <row r="141" spans="1:6" x14ac:dyDescent="0.2">
      <c r="A141" s="84">
        <v>5</v>
      </c>
      <c r="B141" s="663" t="s">
        <v>25</v>
      </c>
      <c r="C141" s="664"/>
      <c r="D141" s="664"/>
      <c r="E141" s="665"/>
      <c r="F141" s="85" t="s">
        <v>9</v>
      </c>
    </row>
    <row r="142" spans="1:6" x14ac:dyDescent="0.2">
      <c r="A142" s="84" t="s">
        <v>27</v>
      </c>
      <c r="B142" s="660" t="s">
        <v>104</v>
      </c>
      <c r="C142" s="661"/>
      <c r="D142" s="661"/>
      <c r="E142" s="662"/>
      <c r="F142" s="180">
        <f>SUM('(VI) Uniforme '!AA19)</f>
        <v>0</v>
      </c>
    </row>
    <row r="143" spans="1:6" x14ac:dyDescent="0.2">
      <c r="A143" s="84" t="s">
        <v>28</v>
      </c>
      <c r="B143" s="660" t="s">
        <v>421</v>
      </c>
      <c r="C143" s="661"/>
      <c r="D143" s="661"/>
      <c r="E143" s="662"/>
      <c r="F143" s="180">
        <f>SUM('(IV) Ferramentas '!J65:K65)</f>
        <v>0</v>
      </c>
    </row>
    <row r="144" spans="1:6" x14ac:dyDescent="0.2">
      <c r="A144" s="84" t="s">
        <v>29</v>
      </c>
      <c r="B144" s="660" t="s">
        <v>52</v>
      </c>
      <c r="C144" s="661"/>
      <c r="D144" s="661"/>
      <c r="E144" s="662"/>
      <c r="F144" s="180">
        <f>SUM('(V) Equipamentos'!I10:J10)</f>
        <v>0</v>
      </c>
    </row>
    <row r="145" spans="1:6" x14ac:dyDescent="0.2">
      <c r="A145" s="84" t="s">
        <v>30</v>
      </c>
      <c r="B145" s="660" t="s">
        <v>911</v>
      </c>
      <c r="C145" s="661"/>
      <c r="D145" s="661"/>
      <c r="E145" s="662"/>
      <c r="F145" s="180">
        <f>SUM('(VII) EPI'!H28:I28)</f>
        <v>0</v>
      </c>
    </row>
    <row r="146" spans="1:6" x14ac:dyDescent="0.2">
      <c r="A146" s="663" t="s">
        <v>56</v>
      </c>
      <c r="B146" s="664"/>
      <c r="C146" s="664"/>
      <c r="D146" s="664"/>
      <c r="E146" s="665"/>
      <c r="F146" s="85">
        <f>SUM(F142:F145)</f>
        <v>0</v>
      </c>
    </row>
    <row r="147" spans="1:6" ht="13.5" x14ac:dyDescent="0.2">
      <c r="A147" s="305"/>
      <c r="B147" s="286"/>
      <c r="C147" s="118"/>
      <c r="D147" s="118"/>
      <c r="E147" s="118"/>
      <c r="F147" s="119"/>
    </row>
    <row r="148" spans="1:6" x14ac:dyDescent="0.2">
      <c r="A148" s="118"/>
      <c r="B148" s="118"/>
      <c r="C148" s="118"/>
      <c r="D148" s="118"/>
      <c r="E148" s="118"/>
      <c r="F148" s="119"/>
    </row>
    <row r="149" spans="1:6" x14ac:dyDescent="0.2">
      <c r="A149" s="656" t="s">
        <v>195</v>
      </c>
      <c r="B149" s="656"/>
      <c r="C149" s="656"/>
      <c r="D149" s="656"/>
      <c r="E149" s="656"/>
      <c r="F149" s="656"/>
    </row>
    <row r="150" spans="1:6" x14ac:dyDescent="0.2">
      <c r="A150" s="118"/>
      <c r="B150" s="118"/>
      <c r="C150" s="118"/>
      <c r="D150" s="118"/>
      <c r="E150" s="118"/>
      <c r="F150" s="119"/>
    </row>
    <row r="151" spans="1:6" x14ac:dyDescent="0.2">
      <c r="A151" s="178">
        <v>6</v>
      </c>
      <c r="B151" s="668" t="s">
        <v>80</v>
      </c>
      <c r="C151" s="668"/>
      <c r="D151" s="668"/>
      <c r="E151" s="178" t="s">
        <v>8</v>
      </c>
      <c r="F151" s="85" t="s">
        <v>9</v>
      </c>
    </row>
    <row r="152" spans="1:6" x14ac:dyDescent="0.2">
      <c r="A152" s="84" t="s">
        <v>27</v>
      </c>
      <c r="B152" s="566" t="s">
        <v>248</v>
      </c>
      <c r="C152" s="566"/>
      <c r="D152" s="566"/>
      <c r="E152" s="3"/>
      <c r="F152" s="180"/>
    </row>
    <row r="153" spans="1:6" x14ac:dyDescent="0.2">
      <c r="A153" s="84" t="s">
        <v>28</v>
      </c>
      <c r="B153" s="571" t="s">
        <v>20</v>
      </c>
      <c r="C153" s="572"/>
      <c r="D153" s="573"/>
      <c r="E153" s="3"/>
      <c r="F153" s="180"/>
    </row>
    <row r="154" spans="1:6" x14ac:dyDescent="0.2">
      <c r="A154" s="84" t="s">
        <v>29</v>
      </c>
      <c r="B154" s="657" t="s">
        <v>21</v>
      </c>
      <c r="C154" s="658"/>
      <c r="D154" s="658"/>
      <c r="E154" s="52">
        <f>E155+E156+E157</f>
        <v>0</v>
      </c>
      <c r="F154" s="85">
        <f>SUM(F155:F157)</f>
        <v>0</v>
      </c>
    </row>
    <row r="155" spans="1:6" x14ac:dyDescent="0.2">
      <c r="A155" s="106" t="s">
        <v>196</v>
      </c>
      <c r="B155" s="571" t="s">
        <v>22</v>
      </c>
      <c r="C155" s="572"/>
      <c r="D155" s="573"/>
      <c r="E155" s="3"/>
      <c r="F155" s="180"/>
    </row>
    <row r="156" spans="1:6" x14ac:dyDescent="0.2">
      <c r="A156" s="106" t="s">
        <v>197</v>
      </c>
      <c r="B156" s="571" t="s">
        <v>23</v>
      </c>
      <c r="C156" s="572"/>
      <c r="D156" s="573"/>
      <c r="E156" s="3"/>
      <c r="F156" s="180"/>
    </row>
    <row r="157" spans="1:6" x14ac:dyDescent="0.2">
      <c r="A157" s="106" t="s">
        <v>198</v>
      </c>
      <c r="B157" s="587" t="s">
        <v>24</v>
      </c>
      <c r="C157" s="588"/>
      <c r="D157" s="589"/>
      <c r="E157" s="3"/>
      <c r="F157" s="180"/>
    </row>
    <row r="158" spans="1:6" x14ac:dyDescent="0.2">
      <c r="A158" s="663" t="s">
        <v>56</v>
      </c>
      <c r="B158" s="664"/>
      <c r="C158" s="664"/>
      <c r="D158" s="664"/>
      <c r="E158" s="665"/>
      <c r="F158" s="85">
        <f>F152+F153+F154</f>
        <v>0</v>
      </c>
    </row>
    <row r="159" spans="1:6" x14ac:dyDescent="0.2">
      <c r="A159" s="308"/>
      <c r="B159" s="308"/>
      <c r="C159" s="118"/>
      <c r="D159" s="118"/>
      <c r="E159" s="118"/>
      <c r="F159" s="119"/>
    </row>
    <row r="160" spans="1:6" x14ac:dyDescent="0.2">
      <c r="A160" s="308"/>
      <c r="B160" s="308"/>
      <c r="C160" s="118"/>
      <c r="D160" s="118"/>
      <c r="E160" s="118"/>
      <c r="F160" s="119"/>
    </row>
    <row r="161" spans="1:7" x14ac:dyDescent="0.2">
      <c r="A161" s="308"/>
      <c r="B161" s="308"/>
      <c r="C161" s="118"/>
      <c r="D161" s="118"/>
      <c r="E161" s="118"/>
      <c r="F161" s="119"/>
    </row>
    <row r="162" spans="1:7" x14ac:dyDescent="0.2">
      <c r="A162" s="308"/>
      <c r="B162" s="308"/>
      <c r="C162" s="118"/>
      <c r="D162" s="118"/>
      <c r="E162" s="118"/>
      <c r="F162" s="119"/>
    </row>
    <row r="163" spans="1:7" x14ac:dyDescent="0.2">
      <c r="A163" s="656" t="s">
        <v>226</v>
      </c>
      <c r="B163" s="656"/>
      <c r="C163" s="656"/>
      <c r="D163" s="656"/>
      <c r="E163" s="656"/>
      <c r="F163" s="656"/>
    </row>
    <row r="164" spans="1:7" x14ac:dyDescent="0.2">
      <c r="A164" s="657" t="s">
        <v>146</v>
      </c>
      <c r="B164" s="658"/>
      <c r="C164" s="658"/>
      <c r="D164" s="658"/>
      <c r="E164" s="659"/>
      <c r="F164" s="85" t="s">
        <v>9</v>
      </c>
    </row>
    <row r="165" spans="1:7" x14ac:dyDescent="0.2">
      <c r="A165" s="84" t="s">
        <v>27</v>
      </c>
      <c r="B165" s="660" t="s">
        <v>88</v>
      </c>
      <c r="C165" s="661"/>
      <c r="D165" s="661"/>
      <c r="E165" s="662"/>
      <c r="F165" s="180">
        <f>F44</f>
        <v>0</v>
      </c>
    </row>
    <row r="166" spans="1:7" x14ac:dyDescent="0.2">
      <c r="A166" s="84" t="s">
        <v>28</v>
      </c>
      <c r="B166" s="660" t="s">
        <v>199</v>
      </c>
      <c r="C166" s="661"/>
      <c r="D166" s="661"/>
      <c r="E166" s="662"/>
      <c r="F166" s="180">
        <f>F94</f>
        <v>0</v>
      </c>
    </row>
    <row r="167" spans="1:7" x14ac:dyDescent="0.2">
      <c r="A167" s="84" t="s">
        <v>29</v>
      </c>
      <c r="B167" s="660" t="s">
        <v>200</v>
      </c>
      <c r="C167" s="661"/>
      <c r="D167" s="661"/>
      <c r="E167" s="662"/>
      <c r="F167" s="180">
        <f>F106</f>
        <v>0</v>
      </c>
    </row>
    <row r="168" spans="1:7" x14ac:dyDescent="0.2">
      <c r="A168" s="84" t="s">
        <v>30</v>
      </c>
      <c r="B168" s="660" t="s">
        <v>201</v>
      </c>
      <c r="C168" s="661"/>
      <c r="D168" s="661"/>
      <c r="E168" s="662"/>
      <c r="F168" s="180">
        <f>F136</f>
        <v>0</v>
      </c>
    </row>
    <row r="169" spans="1:7" x14ac:dyDescent="0.2">
      <c r="A169" s="84" t="s">
        <v>42</v>
      </c>
      <c r="B169" s="660" t="s">
        <v>229</v>
      </c>
      <c r="C169" s="661"/>
      <c r="D169" s="661"/>
      <c r="E169" s="662"/>
      <c r="F169" s="180">
        <f>F146</f>
        <v>0</v>
      </c>
    </row>
    <row r="170" spans="1:7" x14ac:dyDescent="0.2">
      <c r="A170" s="663" t="s">
        <v>228</v>
      </c>
      <c r="B170" s="664"/>
      <c r="C170" s="664"/>
      <c r="D170" s="664"/>
      <c r="E170" s="665"/>
      <c r="F170" s="85">
        <f>SUM(F165:F169)</f>
        <v>0</v>
      </c>
    </row>
    <row r="171" spans="1:7" x14ac:dyDescent="0.2">
      <c r="A171" s="84" t="s">
        <v>43</v>
      </c>
      <c r="B171" s="660" t="s">
        <v>230</v>
      </c>
      <c r="C171" s="661"/>
      <c r="D171" s="661"/>
      <c r="E171" s="662"/>
      <c r="F171" s="180">
        <f>F158</f>
        <v>0</v>
      </c>
    </row>
    <row r="172" spans="1:7" x14ac:dyDescent="0.2">
      <c r="A172" s="663" t="s">
        <v>227</v>
      </c>
      <c r="B172" s="664"/>
      <c r="C172" s="664"/>
      <c r="D172" s="664"/>
      <c r="E172" s="665"/>
      <c r="F172" s="85">
        <f>SUM(F170:F171)</f>
        <v>0</v>
      </c>
      <c r="G172" s="66"/>
    </row>
    <row r="173" spans="1:7" ht="15" x14ac:dyDescent="0.2">
      <c r="A173" s="666" t="s">
        <v>232</v>
      </c>
      <c r="B173" s="780"/>
      <c r="C173" s="780"/>
      <c r="D173" s="780"/>
      <c r="E173" s="780"/>
      <c r="F173" s="85" t="e">
        <f>F172/F44</f>
        <v>#DIV/0!</v>
      </c>
      <c r="G173" s="105"/>
    </row>
    <row r="174" spans="1:7" x14ac:dyDescent="0.2">
      <c r="A174" s="118"/>
      <c r="B174" s="286"/>
      <c r="C174" s="286"/>
      <c r="D174" s="181"/>
      <c r="E174" s="181"/>
      <c r="F174" s="96"/>
    </row>
    <row r="177" spans="3:6" x14ac:dyDescent="0.2">
      <c r="C177" s="125"/>
      <c r="F177" s="126"/>
    </row>
    <row r="178" spans="3:6" x14ac:dyDescent="0.2">
      <c r="C178" s="125"/>
      <c r="D178" s="127"/>
      <c r="E178" s="127"/>
      <c r="F178" s="128"/>
    </row>
    <row r="179" spans="3:6" x14ac:dyDescent="0.2">
      <c r="C179" s="125"/>
    </row>
    <row r="180" spans="3:6" x14ac:dyDescent="0.2">
      <c r="C180" s="125"/>
      <c r="D180" s="127"/>
      <c r="E180" s="127"/>
      <c r="F180" s="128"/>
    </row>
    <row r="181" spans="3:6" x14ac:dyDescent="0.2">
      <c r="C181" s="125"/>
      <c r="D181" s="129"/>
      <c r="E181" s="129"/>
      <c r="F181" s="130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  <c r="F184" s="126"/>
    </row>
    <row r="185" spans="3:6" x14ac:dyDescent="0.2">
      <c r="C185" s="125"/>
    </row>
    <row r="186" spans="3:6" x14ac:dyDescent="0.2">
      <c r="C186" s="125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6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E180" sqref="E180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7.28515625" style="111" customWidth="1"/>
    <col min="4" max="4" width="12.85546875" style="111" customWidth="1"/>
    <col min="5" max="5" width="10.140625" style="111" customWidth="1"/>
    <col min="6" max="6" width="19.5703125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816"/>
      <c r="B5" s="817"/>
      <c r="C5" s="817"/>
      <c r="D5" s="818"/>
      <c r="E5" s="818"/>
      <c r="F5" s="819"/>
      <c r="G5" s="819"/>
    </row>
    <row r="6" spans="1:7" ht="15.75" x14ac:dyDescent="0.2">
      <c r="A6" s="741" t="s">
        <v>870</v>
      </c>
      <c r="B6" s="742"/>
      <c r="C6" s="742"/>
      <c r="D6" s="742"/>
      <c r="E6" s="742"/>
      <c r="F6" s="742"/>
      <c r="G6" s="297"/>
    </row>
    <row r="7" spans="1:7" x14ac:dyDescent="0.2">
      <c r="A7" s="296" t="s">
        <v>889</v>
      </c>
      <c r="B7" s="296"/>
      <c r="C7" s="296"/>
      <c r="D7" s="296"/>
      <c r="E7" s="296"/>
      <c r="F7" s="296"/>
      <c r="G7" s="297"/>
    </row>
    <row r="8" spans="1:7" x14ac:dyDescent="0.2">
      <c r="A8" s="118"/>
      <c r="B8" s="118"/>
      <c r="C8" s="118"/>
      <c r="D8" s="118"/>
      <c r="E8" s="118"/>
      <c r="F8" s="119"/>
      <c r="G8" s="297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  <c r="G9" s="297"/>
    </row>
    <row r="10" spans="1:7" x14ac:dyDescent="0.2">
      <c r="A10" s="250"/>
      <c r="B10" s="254" t="s">
        <v>120</v>
      </c>
      <c r="C10" s="778"/>
      <c r="D10" s="778"/>
      <c r="E10" s="778"/>
      <c r="F10" s="778"/>
      <c r="G10" s="297"/>
    </row>
    <row r="11" spans="1:7" x14ac:dyDescent="0.2">
      <c r="A11" s="250"/>
      <c r="B11" s="254" t="s">
        <v>0</v>
      </c>
      <c r="C11" s="778"/>
      <c r="D11" s="778"/>
      <c r="E11" s="778"/>
      <c r="F11" s="778"/>
      <c r="G11" s="297"/>
    </row>
    <row r="12" spans="1:7" x14ac:dyDescent="0.2">
      <c r="A12" s="250"/>
      <c r="B12" s="250"/>
      <c r="C12" s="250"/>
      <c r="D12" s="250"/>
      <c r="E12" s="250"/>
      <c r="F12" s="251"/>
      <c r="G12" s="297"/>
    </row>
    <row r="13" spans="1:7" x14ac:dyDescent="0.2">
      <c r="A13" s="689" t="s">
        <v>1</v>
      </c>
      <c r="B13" s="689"/>
      <c r="C13" s="689"/>
      <c r="D13" s="689"/>
      <c r="E13" s="689"/>
      <c r="F13" s="689"/>
      <c r="G13" s="297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  <c r="G14" s="2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  <c r="G15" s="297"/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9"/>
      <c r="G16" s="297"/>
    </row>
    <row r="17" spans="1:7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  <c r="G17" s="297"/>
    </row>
    <row r="18" spans="1:7" x14ac:dyDescent="0.2">
      <c r="A18" s="250"/>
      <c r="B18" s="250"/>
      <c r="C18" s="250"/>
      <c r="D18" s="250"/>
      <c r="E18" s="250"/>
      <c r="F18" s="251"/>
      <c r="G18" s="297"/>
    </row>
    <row r="19" spans="1:7" x14ac:dyDescent="0.2">
      <c r="A19" s="689" t="s">
        <v>31</v>
      </c>
      <c r="B19" s="689"/>
      <c r="C19" s="689"/>
      <c r="D19" s="689"/>
      <c r="E19" s="689"/>
      <c r="F19" s="689"/>
      <c r="G19" s="297"/>
    </row>
    <row r="20" spans="1:7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  <c r="G20" s="297"/>
    </row>
    <row r="21" spans="1:7" ht="15" x14ac:dyDescent="0.2">
      <c r="A21" s="680" t="s">
        <v>249</v>
      </c>
      <c r="B21" s="724"/>
      <c r="C21" s="725"/>
      <c r="D21" s="689" t="s">
        <v>250</v>
      </c>
      <c r="E21" s="726"/>
      <c r="F21" s="416">
        <v>1</v>
      </c>
      <c r="G21" s="297"/>
    </row>
    <row r="22" spans="1:7" x14ac:dyDescent="0.2">
      <c r="A22" s="250"/>
      <c r="B22" s="250"/>
      <c r="C22" s="250"/>
      <c r="D22" s="250"/>
      <c r="E22" s="250"/>
      <c r="F22" s="251"/>
      <c r="G22" s="297"/>
    </row>
    <row r="23" spans="1:7" x14ac:dyDescent="0.2">
      <c r="A23" s="404" t="s">
        <v>4</v>
      </c>
      <c r="B23" s="407"/>
      <c r="C23" s="407"/>
      <c r="D23" s="407"/>
      <c r="E23" s="407"/>
      <c r="F23" s="407"/>
      <c r="G23" s="297"/>
    </row>
    <row r="24" spans="1:7" x14ac:dyDescent="0.2">
      <c r="A24" s="268" t="s">
        <v>214</v>
      </c>
      <c r="B24" s="398"/>
      <c r="C24" s="398"/>
      <c r="D24" s="398"/>
      <c r="E24" s="398"/>
      <c r="F24" s="399"/>
      <c r="G24" s="297"/>
    </row>
    <row r="25" spans="1:7" x14ac:dyDescent="0.2">
      <c r="A25" s="271">
        <v>1</v>
      </c>
      <c r="B25" s="406" t="s">
        <v>182</v>
      </c>
      <c r="C25" s="265"/>
      <c r="D25" s="265"/>
      <c r="E25" s="272"/>
      <c r="F25" s="400" t="s">
        <v>251</v>
      </c>
      <c r="G25" s="297"/>
    </row>
    <row r="26" spans="1:7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296</v>
      </c>
      <c r="G26" s="297"/>
    </row>
    <row r="27" spans="1:7" ht="13.5" thickBot="1" x14ac:dyDescent="0.25">
      <c r="A27" s="413">
        <v>3</v>
      </c>
      <c r="B27" s="401" t="s">
        <v>35</v>
      </c>
      <c r="C27" s="402"/>
      <c r="D27" s="402"/>
      <c r="E27" s="402"/>
      <c r="F27" s="511"/>
      <c r="G27" s="297"/>
    </row>
    <row r="28" spans="1:7" x14ac:dyDescent="0.2">
      <c r="A28" s="413">
        <v>4</v>
      </c>
      <c r="B28" s="401" t="s">
        <v>6</v>
      </c>
      <c r="C28" s="402"/>
      <c r="D28" s="402"/>
      <c r="E28" s="403"/>
      <c r="F28" s="271" t="s">
        <v>297</v>
      </c>
      <c r="G28" s="297"/>
    </row>
    <row r="29" spans="1:7" x14ac:dyDescent="0.2">
      <c r="A29" s="413">
        <v>5</v>
      </c>
      <c r="B29" s="401" t="s">
        <v>7</v>
      </c>
      <c r="C29" s="402"/>
      <c r="D29" s="402"/>
      <c r="E29" s="403"/>
      <c r="F29" s="417" t="s">
        <v>881</v>
      </c>
      <c r="G29" s="297"/>
    </row>
    <row r="30" spans="1:7" ht="15" x14ac:dyDescent="0.2">
      <c r="A30" s="414"/>
      <c r="B30" s="277"/>
      <c r="C30" s="277"/>
      <c r="D30" s="727" t="s">
        <v>865</v>
      </c>
      <c r="E30" s="726"/>
      <c r="F30" s="115">
        <v>1045</v>
      </c>
      <c r="G30" s="297"/>
    </row>
    <row r="31" spans="1:7" s="37" customFormat="1" ht="13.5" x14ac:dyDescent="0.2">
      <c r="A31" s="298"/>
      <c r="B31" s="107"/>
      <c r="C31" s="299"/>
      <c r="D31" s="179"/>
      <c r="E31" s="179"/>
      <c r="F31" s="300"/>
      <c r="G31" s="297"/>
    </row>
    <row r="32" spans="1:7" s="37" customFormat="1" ht="13.5" x14ac:dyDescent="0.2">
      <c r="A32" s="298"/>
      <c r="B32" s="107"/>
      <c r="C32" s="299"/>
      <c r="D32" s="179"/>
      <c r="E32" s="179"/>
      <c r="F32" s="300"/>
      <c r="G32" s="297"/>
    </row>
    <row r="33" spans="1:7" x14ac:dyDescent="0.2">
      <c r="A33" s="181"/>
      <c r="B33" s="107"/>
      <c r="C33" s="107"/>
      <c r="D33" s="107"/>
      <c r="E33" s="96"/>
      <c r="F33" s="96"/>
      <c r="G33" s="297"/>
    </row>
    <row r="34" spans="1:7" x14ac:dyDescent="0.2">
      <c r="A34" s="181"/>
      <c r="B34" s="107"/>
      <c r="C34" s="107"/>
      <c r="D34" s="107"/>
      <c r="E34" s="96"/>
      <c r="F34" s="96"/>
      <c r="G34" s="297"/>
    </row>
    <row r="35" spans="1:7" x14ac:dyDescent="0.2">
      <c r="A35" s="181"/>
      <c r="B35" s="673" t="s">
        <v>36</v>
      </c>
      <c r="C35" s="673"/>
      <c r="D35" s="673"/>
      <c r="E35" s="673"/>
      <c r="F35" s="673"/>
      <c r="G35" s="297"/>
    </row>
    <row r="36" spans="1:7" x14ac:dyDescent="0.2">
      <c r="A36" s="118"/>
      <c r="B36" s="118"/>
      <c r="C36" s="118"/>
      <c r="D36" s="118"/>
      <c r="E36" s="118"/>
      <c r="F36" s="119"/>
      <c r="G36" s="297"/>
    </row>
    <row r="37" spans="1:7" ht="15" x14ac:dyDescent="0.2">
      <c r="A37" s="84">
        <v>1</v>
      </c>
      <c r="B37" s="663" t="s">
        <v>37</v>
      </c>
      <c r="C37" s="807"/>
      <c r="D37" s="808"/>
      <c r="E37" s="85" t="s">
        <v>8</v>
      </c>
      <c r="F37" s="178" t="s">
        <v>9</v>
      </c>
      <c r="G37" s="297"/>
    </row>
    <row r="38" spans="1:7" ht="15" x14ac:dyDescent="0.2">
      <c r="A38" s="84" t="s">
        <v>27</v>
      </c>
      <c r="B38" s="660" t="s">
        <v>847</v>
      </c>
      <c r="C38" s="795"/>
      <c r="D38" s="796"/>
      <c r="E38" s="926"/>
      <c r="F38" s="180"/>
      <c r="G38" s="301"/>
    </row>
    <row r="39" spans="1:7" ht="15" x14ac:dyDescent="0.2">
      <c r="A39" s="84" t="s">
        <v>28</v>
      </c>
      <c r="B39" s="660" t="s">
        <v>807</v>
      </c>
      <c r="C39" s="795"/>
      <c r="D39" s="796"/>
      <c r="E39" s="3"/>
      <c r="F39" s="180"/>
      <c r="G39" s="301"/>
    </row>
    <row r="40" spans="1:7" ht="15" x14ac:dyDescent="0.2">
      <c r="A40" s="84" t="s">
        <v>29</v>
      </c>
      <c r="B40" s="810" t="s">
        <v>808</v>
      </c>
      <c r="C40" s="811"/>
      <c r="D40" s="812"/>
      <c r="E40" s="3"/>
      <c r="F40" s="180"/>
      <c r="G40" s="302"/>
    </row>
    <row r="41" spans="1:7" ht="15" x14ac:dyDescent="0.2">
      <c r="A41" s="98" t="s">
        <v>30</v>
      </c>
      <c r="B41" s="660" t="s">
        <v>809</v>
      </c>
      <c r="C41" s="795"/>
      <c r="D41" s="796"/>
      <c r="E41" s="3"/>
      <c r="F41" s="303"/>
      <c r="G41" s="302"/>
    </row>
    <row r="42" spans="1:7" ht="15" x14ac:dyDescent="0.2">
      <c r="A42" s="98" t="s">
        <v>42</v>
      </c>
      <c r="B42" s="813" t="s">
        <v>215</v>
      </c>
      <c r="C42" s="814"/>
      <c r="D42" s="815"/>
      <c r="E42" s="3"/>
      <c r="F42" s="180"/>
      <c r="G42" s="304"/>
    </row>
    <row r="43" spans="1:7" x14ac:dyDescent="0.2">
      <c r="A43" s="84" t="s">
        <v>43</v>
      </c>
      <c r="B43" s="175" t="s">
        <v>11</v>
      </c>
      <c r="C43" s="176"/>
      <c r="D43" s="177"/>
      <c r="E43" s="3"/>
      <c r="F43" s="180"/>
      <c r="G43" s="297"/>
    </row>
    <row r="44" spans="1:7" ht="15" x14ac:dyDescent="0.2">
      <c r="A44" s="804" t="s">
        <v>26</v>
      </c>
      <c r="B44" s="805"/>
      <c r="C44" s="805"/>
      <c r="D44" s="805"/>
      <c r="E44" s="806"/>
      <c r="F44" s="85">
        <f>SUM(F38:F43)</f>
        <v>0</v>
      </c>
      <c r="G44" s="297"/>
    </row>
    <row r="45" spans="1:7" ht="13.5" x14ac:dyDescent="0.2">
      <c r="A45" s="298"/>
      <c r="B45" s="782"/>
      <c r="C45" s="801"/>
      <c r="D45" s="801"/>
      <c r="E45" s="801"/>
      <c r="F45" s="801"/>
      <c r="G45" s="297"/>
    </row>
    <row r="46" spans="1:7" x14ac:dyDescent="0.2">
      <c r="A46" s="299"/>
      <c r="B46" s="299"/>
      <c r="C46" s="179"/>
      <c r="D46" s="179"/>
      <c r="E46" s="179"/>
      <c r="F46" s="117"/>
      <c r="G46" s="297"/>
    </row>
    <row r="47" spans="1:7" ht="13.5" x14ac:dyDescent="0.2">
      <c r="A47" s="298"/>
      <c r="B47" s="782"/>
      <c r="C47" s="801"/>
      <c r="D47" s="801"/>
      <c r="E47" s="801"/>
      <c r="F47" s="801"/>
      <c r="G47" s="297"/>
    </row>
    <row r="48" spans="1:7" x14ac:dyDescent="0.2">
      <c r="A48" s="118"/>
      <c r="B48" s="118"/>
      <c r="C48" s="118"/>
      <c r="D48" s="118"/>
      <c r="E48" s="118"/>
      <c r="F48" s="119"/>
      <c r="G48" s="297"/>
    </row>
    <row r="49" spans="1:7" x14ac:dyDescent="0.2">
      <c r="A49" s="781" t="s">
        <v>183</v>
      </c>
      <c r="B49" s="781"/>
      <c r="C49" s="781"/>
      <c r="D49" s="781"/>
      <c r="E49" s="781"/>
      <c r="F49" s="781"/>
      <c r="G49" s="297"/>
    </row>
    <row r="50" spans="1:7" x14ac:dyDescent="0.2">
      <c r="A50" s="110"/>
      <c r="B50" s="110"/>
      <c r="C50" s="110"/>
      <c r="D50" s="110"/>
      <c r="E50" s="110"/>
      <c r="F50" s="110"/>
      <c r="G50" s="297"/>
    </row>
    <row r="51" spans="1:7" ht="15" x14ac:dyDescent="0.2">
      <c r="A51" s="802" t="s">
        <v>184</v>
      </c>
      <c r="B51" s="803"/>
      <c r="C51" s="803"/>
      <c r="D51" s="803"/>
      <c r="E51" s="803"/>
      <c r="F51" s="803"/>
      <c r="G51" s="297"/>
    </row>
    <row r="52" spans="1:7" ht="15" x14ac:dyDescent="0.2">
      <c r="A52" s="84" t="s">
        <v>185</v>
      </c>
      <c r="B52" s="663" t="s">
        <v>187</v>
      </c>
      <c r="C52" s="807"/>
      <c r="D52" s="808"/>
      <c r="E52" s="178" t="s">
        <v>8</v>
      </c>
      <c r="F52" s="85" t="s">
        <v>9</v>
      </c>
      <c r="G52" s="297"/>
    </row>
    <row r="53" spans="1:7" ht="15" x14ac:dyDescent="0.2">
      <c r="A53" s="84" t="s">
        <v>27</v>
      </c>
      <c r="B53" s="660" t="s">
        <v>186</v>
      </c>
      <c r="C53" s="661"/>
      <c r="D53" s="809"/>
      <c r="E53" s="3"/>
      <c r="F53" s="180"/>
      <c r="G53" s="297"/>
    </row>
    <row r="54" spans="1:7" ht="15" x14ac:dyDescent="0.2">
      <c r="A54" s="84" t="s">
        <v>28</v>
      </c>
      <c r="B54" s="660" t="s">
        <v>233</v>
      </c>
      <c r="C54" s="661"/>
      <c r="D54" s="809"/>
      <c r="E54" s="3"/>
      <c r="F54" s="180"/>
      <c r="G54" s="297"/>
    </row>
    <row r="55" spans="1:7" ht="15" x14ac:dyDescent="0.2">
      <c r="A55" s="84"/>
      <c r="B55" s="663" t="s">
        <v>61</v>
      </c>
      <c r="C55" s="784"/>
      <c r="D55" s="785"/>
      <c r="E55" s="3">
        <f>SUM(E53:E54)</f>
        <v>0</v>
      </c>
      <c r="F55" s="85">
        <f>SUM(F53:F54)</f>
        <v>0</v>
      </c>
      <c r="G55" s="297"/>
    </row>
    <row r="56" spans="1:7" x14ac:dyDescent="0.2">
      <c r="A56" s="84" t="s">
        <v>29</v>
      </c>
      <c r="B56" s="569" t="s">
        <v>205</v>
      </c>
      <c r="C56" s="569"/>
      <c r="D56" s="569"/>
      <c r="E56" s="3">
        <f>E55*E70</f>
        <v>0</v>
      </c>
      <c r="F56" s="180">
        <f>E56*$F$44</f>
        <v>0</v>
      </c>
      <c r="G56" s="297"/>
    </row>
    <row r="57" spans="1:7" x14ac:dyDescent="0.2">
      <c r="A57" s="663" t="s">
        <v>56</v>
      </c>
      <c r="B57" s="664"/>
      <c r="C57" s="664"/>
      <c r="D57" s="664"/>
      <c r="E57" s="39">
        <f>SUM(E55:E56)</f>
        <v>0</v>
      </c>
      <c r="F57" s="85">
        <f>SUM(F55:F56)</f>
        <v>0</v>
      </c>
      <c r="G57" s="297"/>
    </row>
    <row r="58" spans="1:7" ht="13.5" x14ac:dyDescent="0.2">
      <c r="A58" s="298"/>
      <c r="B58" s="782"/>
      <c r="C58" s="801"/>
      <c r="D58" s="801"/>
      <c r="E58" s="801"/>
      <c r="F58" s="801"/>
      <c r="G58" s="297"/>
    </row>
    <row r="59" spans="1:7" x14ac:dyDescent="0.2">
      <c r="A59" s="181"/>
      <c r="B59" s="95"/>
      <c r="C59" s="95"/>
      <c r="D59" s="95"/>
      <c r="E59" s="116"/>
      <c r="F59" s="96"/>
      <c r="G59" s="297"/>
    </row>
    <row r="60" spans="1:7" ht="24.75" customHeight="1" x14ac:dyDescent="0.2">
      <c r="A60" s="802" t="s">
        <v>234</v>
      </c>
      <c r="B60" s="803"/>
      <c r="C60" s="803"/>
      <c r="D60" s="803"/>
      <c r="E60" s="803"/>
      <c r="F60" s="803"/>
      <c r="G60" s="297"/>
    </row>
    <row r="61" spans="1:7" x14ac:dyDescent="0.2">
      <c r="A61" s="178" t="s">
        <v>188</v>
      </c>
      <c r="B61" s="668" t="s">
        <v>207</v>
      </c>
      <c r="C61" s="668"/>
      <c r="D61" s="668"/>
      <c r="E61" s="178" t="s">
        <v>8</v>
      </c>
      <c r="F61" s="85" t="s">
        <v>9</v>
      </c>
      <c r="G61" s="297"/>
    </row>
    <row r="62" spans="1:7" x14ac:dyDescent="0.2">
      <c r="A62" s="84" t="s">
        <v>27</v>
      </c>
      <c r="B62" s="566" t="s">
        <v>208</v>
      </c>
      <c r="C62" s="566"/>
      <c r="D62" s="566"/>
      <c r="E62" s="3"/>
      <c r="F62" s="180"/>
      <c r="G62" s="297"/>
    </row>
    <row r="63" spans="1:7" x14ac:dyDescent="0.2">
      <c r="A63" s="84" t="s">
        <v>28</v>
      </c>
      <c r="B63" s="566" t="s">
        <v>18</v>
      </c>
      <c r="C63" s="566"/>
      <c r="D63" s="566"/>
      <c r="E63" s="3"/>
      <c r="F63" s="180"/>
      <c r="G63" s="297"/>
    </row>
    <row r="64" spans="1:7" ht="13.5" x14ac:dyDescent="0.2">
      <c r="A64" s="84" t="s">
        <v>29</v>
      </c>
      <c r="B64" s="566" t="s">
        <v>204</v>
      </c>
      <c r="C64" s="566"/>
      <c r="D64" s="566"/>
      <c r="E64" s="3"/>
      <c r="F64" s="180"/>
      <c r="G64" s="297"/>
    </row>
    <row r="65" spans="1:7" x14ac:dyDescent="0.2">
      <c r="A65" s="84" t="s">
        <v>30</v>
      </c>
      <c r="B65" s="566" t="s">
        <v>13</v>
      </c>
      <c r="C65" s="566"/>
      <c r="D65" s="566"/>
      <c r="E65" s="3"/>
      <c r="F65" s="180"/>
      <c r="G65" s="297"/>
    </row>
    <row r="66" spans="1:7" x14ac:dyDescent="0.2">
      <c r="A66" s="84" t="s">
        <v>42</v>
      </c>
      <c r="B66" s="566" t="s">
        <v>235</v>
      </c>
      <c r="C66" s="566"/>
      <c r="D66" s="566"/>
      <c r="E66" s="3"/>
      <c r="F66" s="180"/>
      <c r="G66" s="297"/>
    </row>
    <row r="67" spans="1:7" ht="15" x14ac:dyDescent="0.2">
      <c r="A67" s="84" t="s">
        <v>43</v>
      </c>
      <c r="B67" s="660" t="s">
        <v>190</v>
      </c>
      <c r="C67" s="795"/>
      <c r="D67" s="796"/>
      <c r="E67" s="3"/>
      <c r="F67" s="180"/>
      <c r="G67" s="297"/>
    </row>
    <row r="68" spans="1:7" x14ac:dyDescent="0.2">
      <c r="A68" s="84" t="s">
        <v>44</v>
      </c>
      <c r="B68" s="566" t="s">
        <v>15</v>
      </c>
      <c r="C68" s="566"/>
      <c r="D68" s="566"/>
      <c r="E68" s="3"/>
      <c r="F68" s="180"/>
      <c r="G68" s="297"/>
    </row>
    <row r="69" spans="1:7" x14ac:dyDescent="0.2">
      <c r="A69" s="84" t="s">
        <v>45</v>
      </c>
      <c r="B69" s="566" t="s">
        <v>16</v>
      </c>
      <c r="C69" s="566"/>
      <c r="D69" s="566"/>
      <c r="E69" s="3"/>
      <c r="F69" s="180"/>
      <c r="G69" s="297"/>
    </row>
    <row r="70" spans="1:7" x14ac:dyDescent="0.2">
      <c r="A70" s="668" t="s">
        <v>56</v>
      </c>
      <c r="B70" s="668"/>
      <c r="C70" s="668"/>
      <c r="D70" s="668"/>
      <c r="E70" s="39">
        <f>SUM(E62:E69)</f>
        <v>0</v>
      </c>
      <c r="F70" s="85">
        <f>SUM(F62:F69)</f>
        <v>0</v>
      </c>
      <c r="G70" s="297"/>
    </row>
    <row r="71" spans="1:7" s="37" customFormat="1" ht="13.5" x14ac:dyDescent="0.2">
      <c r="A71" s="305"/>
      <c r="B71" s="797"/>
      <c r="C71" s="798"/>
      <c r="D71" s="798"/>
      <c r="E71" s="798"/>
      <c r="F71" s="798"/>
      <c r="G71" s="297"/>
    </row>
    <row r="72" spans="1:7" s="37" customFormat="1" ht="13.5" x14ac:dyDescent="0.2">
      <c r="A72" s="305"/>
      <c r="B72" s="782"/>
      <c r="C72" s="799"/>
      <c r="D72" s="799"/>
      <c r="E72" s="799"/>
      <c r="F72" s="799"/>
      <c r="G72" s="297"/>
    </row>
    <row r="73" spans="1:7" x14ac:dyDescent="0.2">
      <c r="A73" s="181"/>
      <c r="B73" s="95"/>
      <c r="C73" s="95"/>
      <c r="D73" s="95"/>
      <c r="E73" s="116"/>
      <c r="F73" s="96"/>
      <c r="G73" s="306"/>
    </row>
    <row r="74" spans="1:7" ht="15" x14ac:dyDescent="0.2">
      <c r="A74" s="800" t="s">
        <v>193</v>
      </c>
      <c r="B74" s="794"/>
      <c r="C74" s="794"/>
      <c r="D74" s="794"/>
      <c r="E74" s="794"/>
      <c r="F74" s="794"/>
      <c r="G74" s="306"/>
    </row>
    <row r="75" spans="1:7" x14ac:dyDescent="0.2">
      <c r="A75" s="181"/>
      <c r="B75" s="95"/>
      <c r="C75" s="95"/>
      <c r="D75" s="95"/>
      <c r="E75" s="116"/>
      <c r="F75" s="96"/>
      <c r="G75" s="306"/>
    </row>
    <row r="76" spans="1:7" ht="15" x14ac:dyDescent="0.2">
      <c r="A76" s="178" t="s">
        <v>191</v>
      </c>
      <c r="B76" s="663" t="s">
        <v>47</v>
      </c>
      <c r="C76" s="808"/>
      <c r="D76" s="178" t="s">
        <v>173</v>
      </c>
      <c r="E76" s="178" t="s">
        <v>174</v>
      </c>
      <c r="F76" s="85" t="s">
        <v>9</v>
      </c>
      <c r="G76" s="297"/>
    </row>
    <row r="77" spans="1:7" x14ac:dyDescent="0.2">
      <c r="A77" s="413" t="s">
        <v>27</v>
      </c>
      <c r="B77" s="690" t="s">
        <v>12</v>
      </c>
      <c r="C77" s="691"/>
      <c r="D77" s="234"/>
      <c r="E77" s="235">
        <v>0</v>
      </c>
      <c r="F77" s="115"/>
      <c r="G77" s="297"/>
    </row>
    <row r="78" spans="1:7" x14ac:dyDescent="0.2">
      <c r="A78" s="413" t="s">
        <v>28</v>
      </c>
      <c r="B78" s="690" t="s">
        <v>216</v>
      </c>
      <c r="C78" s="691"/>
      <c r="D78" s="234"/>
      <c r="E78" s="235">
        <v>0</v>
      </c>
      <c r="F78" s="115"/>
      <c r="G78" s="297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97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297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  <c r="G81" s="297"/>
    </row>
    <row r="82" spans="1:7" x14ac:dyDescent="0.2">
      <c r="A82" s="84" t="s">
        <v>43</v>
      </c>
      <c r="B82" s="660" t="s">
        <v>48</v>
      </c>
      <c r="C82" s="661"/>
      <c r="D82" s="661"/>
      <c r="E82" s="662"/>
      <c r="F82" s="180"/>
      <c r="G82" s="297"/>
    </row>
    <row r="83" spans="1:7" x14ac:dyDescent="0.2">
      <c r="A83" s="84" t="s">
        <v>44</v>
      </c>
      <c r="B83" s="660" t="s">
        <v>11</v>
      </c>
      <c r="C83" s="661"/>
      <c r="D83" s="661"/>
      <c r="E83" s="662"/>
      <c r="F83" s="180"/>
      <c r="G83" s="297"/>
    </row>
    <row r="84" spans="1:7" x14ac:dyDescent="0.2">
      <c r="A84" s="668" t="s">
        <v>56</v>
      </c>
      <c r="B84" s="668"/>
      <c r="C84" s="668"/>
      <c r="D84" s="668"/>
      <c r="E84" s="668"/>
      <c r="F84" s="85">
        <f>SUM(F77:F83)</f>
        <v>0</v>
      </c>
      <c r="G84" s="297"/>
    </row>
    <row r="85" spans="1:7" ht="15" x14ac:dyDescent="0.2">
      <c r="A85" s="307"/>
      <c r="B85" s="791"/>
      <c r="C85" s="792"/>
      <c r="D85" s="792"/>
      <c r="E85" s="792"/>
      <c r="F85" s="792"/>
      <c r="G85" s="297"/>
    </row>
    <row r="86" spans="1:7" ht="15" x14ac:dyDescent="0.2">
      <c r="A86" s="307"/>
      <c r="B86" s="793"/>
      <c r="C86" s="794"/>
      <c r="D86" s="794"/>
      <c r="E86" s="794"/>
      <c r="F86" s="794"/>
      <c r="G86" s="297"/>
    </row>
    <row r="87" spans="1:7" x14ac:dyDescent="0.2">
      <c r="A87" s="307"/>
      <c r="B87" s="786"/>
      <c r="C87" s="787"/>
      <c r="D87" s="787"/>
      <c r="E87" s="787"/>
      <c r="F87" s="787"/>
      <c r="G87" s="297"/>
    </row>
    <row r="88" spans="1:7" x14ac:dyDescent="0.2">
      <c r="A88" s="179"/>
      <c r="B88" s="179"/>
      <c r="C88" s="179"/>
      <c r="D88" s="179"/>
      <c r="E88" s="179"/>
      <c r="F88" s="117"/>
      <c r="G88" s="297"/>
    </row>
    <row r="89" spans="1:7" x14ac:dyDescent="0.2">
      <c r="A89" s="685" t="s">
        <v>211</v>
      </c>
      <c r="B89" s="685"/>
      <c r="C89" s="685"/>
      <c r="D89" s="685"/>
      <c r="E89" s="685"/>
      <c r="F89" s="685"/>
      <c r="G89" s="297"/>
    </row>
    <row r="90" spans="1:7" x14ac:dyDescent="0.2">
      <c r="A90" s="663" t="s">
        <v>192</v>
      </c>
      <c r="B90" s="664"/>
      <c r="C90" s="664"/>
      <c r="D90" s="664"/>
      <c r="E90" s="665"/>
      <c r="F90" s="85" t="s">
        <v>9</v>
      </c>
      <c r="G90" s="297"/>
    </row>
    <row r="91" spans="1:7" x14ac:dyDescent="0.2">
      <c r="A91" s="84" t="s">
        <v>185</v>
      </c>
      <c r="B91" s="788" t="s">
        <v>187</v>
      </c>
      <c r="C91" s="789"/>
      <c r="D91" s="789"/>
      <c r="E91" s="790"/>
      <c r="F91" s="85">
        <f>F57</f>
        <v>0</v>
      </c>
      <c r="G91" s="297"/>
    </row>
    <row r="92" spans="1:7" x14ac:dyDescent="0.2">
      <c r="A92" s="84" t="s">
        <v>188</v>
      </c>
      <c r="B92" s="788" t="s">
        <v>189</v>
      </c>
      <c r="C92" s="789"/>
      <c r="D92" s="789"/>
      <c r="E92" s="790"/>
      <c r="F92" s="85">
        <f>F70</f>
        <v>0</v>
      </c>
      <c r="G92" s="297"/>
    </row>
    <row r="93" spans="1:7" x14ac:dyDescent="0.2">
      <c r="A93" s="84" t="s">
        <v>191</v>
      </c>
      <c r="B93" s="788" t="s">
        <v>47</v>
      </c>
      <c r="C93" s="789"/>
      <c r="D93" s="789"/>
      <c r="E93" s="790"/>
      <c r="F93" s="85">
        <f>F84</f>
        <v>0</v>
      </c>
      <c r="G93" s="297"/>
    </row>
    <row r="94" spans="1:7" x14ac:dyDescent="0.2">
      <c r="A94" s="663" t="s">
        <v>56</v>
      </c>
      <c r="B94" s="664"/>
      <c r="C94" s="664"/>
      <c r="D94" s="664"/>
      <c r="E94" s="665"/>
      <c r="F94" s="85">
        <f>SUM(F91:F93)</f>
        <v>0</v>
      </c>
      <c r="G94" s="297"/>
    </row>
    <row r="95" spans="1:7" x14ac:dyDescent="0.2">
      <c r="A95" s="179"/>
      <c r="B95" s="179"/>
      <c r="C95" s="179"/>
      <c r="D95" s="179"/>
      <c r="E95" s="179"/>
      <c r="F95" s="117"/>
      <c r="G95" s="297"/>
    </row>
    <row r="96" spans="1:7" x14ac:dyDescent="0.2">
      <c r="A96" s="179"/>
      <c r="B96" s="179"/>
      <c r="C96" s="179"/>
      <c r="D96" s="179"/>
      <c r="E96" s="179"/>
      <c r="F96" s="117"/>
      <c r="G96" s="297"/>
    </row>
    <row r="97" spans="1:8" x14ac:dyDescent="0.2">
      <c r="A97" s="673" t="s">
        <v>217</v>
      </c>
      <c r="B97" s="673"/>
      <c r="C97" s="673"/>
      <c r="D97" s="673"/>
      <c r="E97" s="673"/>
      <c r="F97" s="673"/>
      <c r="G97" s="297"/>
      <c r="H97" s="35"/>
    </row>
    <row r="98" spans="1:8" x14ac:dyDescent="0.2">
      <c r="A98" s="118"/>
      <c r="B98" s="118"/>
      <c r="C98" s="118"/>
      <c r="D98" s="118"/>
      <c r="E98" s="118"/>
      <c r="F98" s="119"/>
      <c r="G98" s="297"/>
    </row>
    <row r="99" spans="1:8" x14ac:dyDescent="0.2">
      <c r="A99" s="178">
        <v>3</v>
      </c>
      <c r="B99" s="668" t="s">
        <v>67</v>
      </c>
      <c r="C99" s="668"/>
      <c r="D99" s="668"/>
      <c r="E99" s="178" t="s">
        <v>8</v>
      </c>
      <c r="F99" s="85" t="s">
        <v>9</v>
      </c>
      <c r="G99" s="297"/>
    </row>
    <row r="100" spans="1:8" x14ac:dyDescent="0.2">
      <c r="A100" s="84" t="s">
        <v>27</v>
      </c>
      <c r="B100" s="566" t="s">
        <v>218</v>
      </c>
      <c r="C100" s="566"/>
      <c r="D100" s="566"/>
      <c r="E100" s="3"/>
      <c r="F100" s="180"/>
      <c r="G100" s="306"/>
    </row>
    <row r="101" spans="1:8" x14ac:dyDescent="0.2">
      <c r="A101" s="84" t="s">
        <v>28</v>
      </c>
      <c r="B101" s="569" t="s">
        <v>219</v>
      </c>
      <c r="C101" s="569"/>
      <c r="D101" s="569"/>
      <c r="E101" s="3"/>
      <c r="F101" s="180"/>
      <c r="G101" s="297"/>
    </row>
    <row r="102" spans="1:8" x14ac:dyDescent="0.2">
      <c r="A102" s="84" t="s">
        <v>29</v>
      </c>
      <c r="B102" s="569" t="s">
        <v>220</v>
      </c>
      <c r="C102" s="569"/>
      <c r="D102" s="569"/>
      <c r="E102" s="3"/>
      <c r="F102" s="180"/>
      <c r="G102" s="297"/>
    </row>
    <row r="103" spans="1:8" x14ac:dyDescent="0.2">
      <c r="A103" s="84" t="s">
        <v>30</v>
      </c>
      <c r="B103" s="569" t="s">
        <v>221</v>
      </c>
      <c r="C103" s="569"/>
      <c r="D103" s="569"/>
      <c r="E103" s="3"/>
      <c r="F103" s="180"/>
      <c r="G103" s="297"/>
    </row>
    <row r="104" spans="1:8" x14ac:dyDescent="0.2">
      <c r="A104" s="84" t="s">
        <v>42</v>
      </c>
      <c r="B104" s="569" t="s">
        <v>236</v>
      </c>
      <c r="C104" s="569"/>
      <c r="D104" s="569"/>
      <c r="E104" s="3"/>
      <c r="F104" s="180"/>
      <c r="G104" s="297"/>
    </row>
    <row r="105" spans="1:8" x14ac:dyDescent="0.2">
      <c r="A105" s="84" t="s">
        <v>43</v>
      </c>
      <c r="B105" s="571" t="s">
        <v>222</v>
      </c>
      <c r="C105" s="572"/>
      <c r="D105" s="573"/>
      <c r="E105" s="3"/>
      <c r="F105" s="180"/>
      <c r="G105" s="297"/>
    </row>
    <row r="106" spans="1:8" x14ac:dyDescent="0.2">
      <c r="A106" s="663" t="s">
        <v>56</v>
      </c>
      <c r="B106" s="664"/>
      <c r="C106" s="664"/>
      <c r="D106" s="665"/>
      <c r="E106" s="39">
        <f>SUM(E100:E105)</f>
        <v>0</v>
      </c>
      <c r="F106" s="85">
        <f>SUM(F100:F105)</f>
        <v>0</v>
      </c>
      <c r="G106" s="297"/>
    </row>
    <row r="107" spans="1:8" x14ac:dyDescent="0.2">
      <c r="A107" s="179"/>
      <c r="B107" s="179"/>
      <c r="C107" s="179"/>
      <c r="D107" s="179"/>
      <c r="E107" s="179"/>
      <c r="F107" s="117"/>
      <c r="G107" s="297"/>
    </row>
    <row r="108" spans="1:8" x14ac:dyDescent="0.2">
      <c r="A108" s="179"/>
      <c r="B108" s="179"/>
      <c r="C108" s="179"/>
      <c r="D108" s="179"/>
      <c r="E108" s="179"/>
      <c r="F108" s="117"/>
      <c r="G108" s="297"/>
    </row>
    <row r="109" spans="1:8" x14ac:dyDescent="0.2">
      <c r="A109" s="673" t="s">
        <v>223</v>
      </c>
      <c r="B109" s="673"/>
      <c r="C109" s="673"/>
      <c r="D109" s="673"/>
      <c r="E109" s="673"/>
      <c r="F109" s="673"/>
      <c r="G109" s="297"/>
    </row>
    <row r="110" spans="1:8" x14ac:dyDescent="0.2">
      <c r="A110" s="118"/>
      <c r="B110" s="118"/>
      <c r="C110" s="118"/>
      <c r="D110" s="118"/>
      <c r="E110" s="118"/>
      <c r="F110" s="120"/>
      <c r="G110" s="297"/>
    </row>
    <row r="111" spans="1:8" x14ac:dyDescent="0.2">
      <c r="A111" s="673" t="s">
        <v>237</v>
      </c>
      <c r="B111" s="673"/>
      <c r="C111" s="673"/>
      <c r="D111" s="673"/>
      <c r="E111" s="673"/>
      <c r="F111" s="673"/>
      <c r="G111" s="297"/>
    </row>
    <row r="112" spans="1:8" x14ac:dyDescent="0.2">
      <c r="A112" s="179"/>
      <c r="B112" s="179"/>
      <c r="C112" s="179"/>
      <c r="D112" s="179"/>
      <c r="E112" s="179"/>
      <c r="F112" s="179"/>
      <c r="G112" s="297"/>
    </row>
    <row r="113" spans="1:9" x14ac:dyDescent="0.2">
      <c r="A113" s="178" t="s">
        <v>55</v>
      </c>
      <c r="B113" s="657" t="s">
        <v>238</v>
      </c>
      <c r="C113" s="658"/>
      <c r="D113" s="659"/>
      <c r="E113" s="178" t="s">
        <v>8</v>
      </c>
      <c r="F113" s="85" t="s">
        <v>9</v>
      </c>
      <c r="G113" s="297"/>
    </row>
    <row r="114" spans="1:9" x14ac:dyDescent="0.2">
      <c r="A114" s="84" t="s">
        <v>27</v>
      </c>
      <c r="B114" s="571" t="s">
        <v>239</v>
      </c>
      <c r="C114" s="572"/>
      <c r="D114" s="573"/>
      <c r="E114" s="3"/>
      <c r="F114" s="180"/>
      <c r="G114" s="297"/>
    </row>
    <row r="115" spans="1:9" x14ac:dyDescent="0.2">
      <c r="A115" s="84" t="s">
        <v>28</v>
      </c>
      <c r="B115" s="571" t="s">
        <v>240</v>
      </c>
      <c r="C115" s="572"/>
      <c r="D115" s="573"/>
      <c r="E115" s="3"/>
      <c r="F115" s="180"/>
      <c r="G115" s="297"/>
    </row>
    <row r="116" spans="1:9" x14ac:dyDescent="0.2">
      <c r="A116" s="84" t="s">
        <v>29</v>
      </c>
      <c r="B116" s="571" t="s">
        <v>241</v>
      </c>
      <c r="C116" s="572"/>
      <c r="D116" s="573"/>
      <c r="E116" s="3"/>
      <c r="F116" s="180"/>
      <c r="G116" s="297"/>
      <c r="I116" s="27"/>
    </row>
    <row r="117" spans="1:9" x14ac:dyDescent="0.2">
      <c r="A117" s="84" t="s">
        <v>30</v>
      </c>
      <c r="B117" s="569" t="s">
        <v>242</v>
      </c>
      <c r="C117" s="569"/>
      <c r="D117" s="569"/>
      <c r="E117" s="3"/>
      <c r="F117" s="180"/>
      <c r="G117" s="297"/>
    </row>
    <row r="118" spans="1:9" x14ac:dyDescent="0.2">
      <c r="A118" s="84" t="s">
        <v>42</v>
      </c>
      <c r="B118" s="660" t="s">
        <v>243</v>
      </c>
      <c r="C118" s="661"/>
      <c r="D118" s="662"/>
      <c r="E118" s="3"/>
      <c r="F118" s="180"/>
      <c r="G118" s="297"/>
      <c r="I118" s="27"/>
    </row>
    <row r="119" spans="1:9" x14ac:dyDescent="0.2">
      <c r="A119" s="84" t="s">
        <v>43</v>
      </c>
      <c r="B119" s="571" t="s">
        <v>244</v>
      </c>
      <c r="C119" s="572"/>
      <c r="D119" s="573"/>
      <c r="E119" s="3"/>
      <c r="F119" s="180"/>
      <c r="G119" s="297"/>
    </row>
    <row r="120" spans="1:9" ht="15" x14ac:dyDescent="0.2">
      <c r="A120" s="98"/>
      <c r="B120" s="663" t="s">
        <v>61</v>
      </c>
      <c r="C120" s="784"/>
      <c r="D120" s="785"/>
      <c r="E120" s="3">
        <f>SUM(E114:E119)</f>
        <v>0</v>
      </c>
      <c r="F120" s="85">
        <f>SUM(F114:F119)</f>
        <v>0</v>
      </c>
      <c r="G120" s="297"/>
    </row>
    <row r="121" spans="1:9" ht="13.5" x14ac:dyDescent="0.2">
      <c r="A121" s="305"/>
      <c r="B121" s="782"/>
      <c r="C121" s="783"/>
      <c r="D121" s="783"/>
      <c r="E121" s="783"/>
      <c r="F121" s="783"/>
      <c r="G121" s="297"/>
    </row>
    <row r="122" spans="1:9" ht="13.5" x14ac:dyDescent="0.2">
      <c r="A122" s="305"/>
      <c r="B122" s="782"/>
      <c r="C122" s="783"/>
      <c r="D122" s="783"/>
      <c r="E122" s="783"/>
      <c r="F122" s="783"/>
      <c r="G122" s="297"/>
    </row>
    <row r="123" spans="1:9" x14ac:dyDescent="0.2">
      <c r="A123" s="179"/>
      <c r="B123" s="179"/>
      <c r="C123" s="179"/>
      <c r="D123" s="179"/>
      <c r="E123" s="179"/>
      <c r="F123" s="117"/>
      <c r="G123" s="297"/>
    </row>
    <row r="124" spans="1:9" x14ac:dyDescent="0.2">
      <c r="A124" s="673" t="s">
        <v>245</v>
      </c>
      <c r="B124" s="673"/>
      <c r="C124" s="673"/>
      <c r="D124" s="673"/>
      <c r="E124" s="673"/>
      <c r="F124" s="673"/>
      <c r="G124" s="297"/>
    </row>
    <row r="125" spans="1:9" x14ac:dyDescent="0.2">
      <c r="A125" s="118"/>
      <c r="B125" s="118"/>
      <c r="C125" s="118"/>
      <c r="D125" s="118"/>
      <c r="E125" s="118"/>
      <c r="F125" s="120"/>
      <c r="G125" s="297"/>
    </row>
    <row r="126" spans="1:9" x14ac:dyDescent="0.2">
      <c r="A126" s="178" t="s">
        <v>58</v>
      </c>
      <c r="B126" s="657" t="s">
        <v>246</v>
      </c>
      <c r="C126" s="658"/>
      <c r="D126" s="659"/>
      <c r="E126" s="178" t="s">
        <v>8</v>
      </c>
      <c r="F126" s="85" t="s">
        <v>9</v>
      </c>
      <c r="G126" s="297"/>
    </row>
    <row r="127" spans="1:9" x14ac:dyDescent="0.2">
      <c r="A127" s="84" t="s">
        <v>27</v>
      </c>
      <c r="B127" s="569" t="s">
        <v>247</v>
      </c>
      <c r="C127" s="569"/>
      <c r="D127" s="569"/>
      <c r="E127" s="3"/>
      <c r="F127" s="180"/>
      <c r="G127" s="297"/>
    </row>
    <row r="128" spans="1:9" x14ac:dyDescent="0.2">
      <c r="A128" s="663" t="s">
        <v>61</v>
      </c>
      <c r="B128" s="664"/>
      <c r="C128" s="664"/>
      <c r="D128" s="664"/>
      <c r="E128" s="39">
        <f>E127</f>
        <v>0</v>
      </c>
      <c r="F128" s="85">
        <f>F127</f>
        <v>0</v>
      </c>
      <c r="G128" s="297"/>
    </row>
    <row r="129" spans="1:7" ht="13.5" x14ac:dyDescent="0.2">
      <c r="A129" s="305"/>
      <c r="B129" s="782"/>
      <c r="C129" s="783"/>
      <c r="D129" s="783"/>
      <c r="E129" s="783"/>
      <c r="F129" s="783"/>
      <c r="G129" s="297"/>
    </row>
    <row r="130" spans="1:7" x14ac:dyDescent="0.2">
      <c r="A130" s="118"/>
      <c r="B130" s="118"/>
      <c r="C130" s="118"/>
      <c r="D130" s="118"/>
      <c r="E130" s="118"/>
      <c r="F130" s="119"/>
      <c r="G130" s="297"/>
    </row>
    <row r="131" spans="1:7" x14ac:dyDescent="0.2">
      <c r="A131" s="656" t="s">
        <v>224</v>
      </c>
      <c r="B131" s="656"/>
      <c r="C131" s="656"/>
      <c r="D131" s="656"/>
      <c r="E131" s="656"/>
      <c r="F131" s="656"/>
      <c r="G131" s="297"/>
    </row>
    <row r="132" spans="1:7" x14ac:dyDescent="0.2">
      <c r="A132" s="179"/>
      <c r="B132" s="118"/>
      <c r="C132" s="118"/>
      <c r="D132" s="118"/>
      <c r="E132" s="118"/>
      <c r="F132" s="119"/>
      <c r="G132" s="297"/>
    </row>
    <row r="133" spans="1:7" x14ac:dyDescent="0.2">
      <c r="A133" s="178">
        <v>4</v>
      </c>
      <c r="B133" s="663" t="s">
        <v>225</v>
      </c>
      <c r="C133" s="664"/>
      <c r="D133" s="664"/>
      <c r="E133" s="665"/>
      <c r="F133" s="85" t="s">
        <v>9</v>
      </c>
      <c r="G133" s="297"/>
    </row>
    <row r="134" spans="1:7" x14ac:dyDescent="0.2">
      <c r="A134" s="121" t="s">
        <v>55</v>
      </c>
      <c r="B134" s="660" t="s">
        <v>238</v>
      </c>
      <c r="C134" s="661"/>
      <c r="D134" s="661"/>
      <c r="E134" s="662"/>
      <c r="F134" s="180">
        <f>F120</f>
        <v>0</v>
      </c>
      <c r="G134" s="297"/>
    </row>
    <row r="135" spans="1:7" x14ac:dyDescent="0.2">
      <c r="A135" s="121" t="s">
        <v>58</v>
      </c>
      <c r="B135" s="660" t="s">
        <v>246</v>
      </c>
      <c r="C135" s="661"/>
      <c r="D135" s="661"/>
      <c r="E135" s="662"/>
      <c r="F135" s="180">
        <f>F128</f>
        <v>0</v>
      </c>
      <c r="G135" s="297"/>
    </row>
    <row r="136" spans="1:7" x14ac:dyDescent="0.2">
      <c r="A136" s="663" t="s">
        <v>56</v>
      </c>
      <c r="B136" s="664"/>
      <c r="C136" s="664"/>
      <c r="D136" s="664"/>
      <c r="E136" s="665"/>
      <c r="F136" s="85">
        <f>SUM(F134:F135)</f>
        <v>0</v>
      </c>
      <c r="G136" s="297"/>
    </row>
    <row r="137" spans="1:7" x14ac:dyDescent="0.2">
      <c r="A137" s="118"/>
      <c r="B137" s="118"/>
      <c r="C137" s="118"/>
      <c r="D137" s="118"/>
      <c r="E137" s="118"/>
      <c r="F137" s="119"/>
      <c r="G137" s="297"/>
    </row>
    <row r="138" spans="1:7" x14ac:dyDescent="0.2">
      <c r="A138" s="118"/>
      <c r="B138" s="118"/>
      <c r="C138" s="118"/>
      <c r="D138" s="118"/>
      <c r="E138" s="118"/>
      <c r="F138" s="119"/>
      <c r="G138" s="297"/>
    </row>
    <row r="139" spans="1:7" x14ac:dyDescent="0.2">
      <c r="A139" s="781" t="s">
        <v>194</v>
      </c>
      <c r="B139" s="781"/>
      <c r="C139" s="781"/>
      <c r="D139" s="781"/>
      <c r="E139" s="781"/>
      <c r="F139" s="781"/>
      <c r="G139" s="297"/>
    </row>
    <row r="140" spans="1:7" x14ac:dyDescent="0.2">
      <c r="A140" s="118"/>
      <c r="B140" s="118"/>
      <c r="C140" s="118"/>
      <c r="D140" s="118"/>
      <c r="E140" s="118"/>
      <c r="F140" s="119"/>
      <c r="G140" s="297"/>
    </row>
    <row r="141" spans="1:7" x14ac:dyDescent="0.2">
      <c r="A141" s="84">
        <v>5</v>
      </c>
      <c r="B141" s="663" t="s">
        <v>25</v>
      </c>
      <c r="C141" s="664"/>
      <c r="D141" s="664"/>
      <c r="E141" s="665"/>
      <c r="F141" s="85" t="s">
        <v>9</v>
      </c>
      <c r="G141" s="297"/>
    </row>
    <row r="142" spans="1:7" x14ac:dyDescent="0.2">
      <c r="A142" s="84" t="s">
        <v>27</v>
      </c>
      <c r="B142" s="660" t="s">
        <v>104</v>
      </c>
      <c r="C142" s="661"/>
      <c r="D142" s="661"/>
      <c r="E142" s="662"/>
      <c r="F142" s="180">
        <f>SUM('(VI) Uniforme '!AC19)</f>
        <v>0</v>
      </c>
      <c r="G142" s="297"/>
    </row>
    <row r="143" spans="1:7" x14ac:dyDescent="0.2">
      <c r="A143" s="84" t="s">
        <v>28</v>
      </c>
      <c r="B143" s="660" t="s">
        <v>421</v>
      </c>
      <c r="C143" s="661"/>
      <c r="D143" s="661"/>
      <c r="E143" s="662"/>
      <c r="F143" s="180">
        <f>SUM('(IV) Ferramentas '!J65:K65)</f>
        <v>0</v>
      </c>
      <c r="G143" s="297"/>
    </row>
    <row r="144" spans="1:7" x14ac:dyDescent="0.2">
      <c r="A144" s="84" t="s">
        <v>29</v>
      </c>
      <c r="B144" s="660" t="s">
        <v>52</v>
      </c>
      <c r="C144" s="661"/>
      <c r="D144" s="661"/>
      <c r="E144" s="662"/>
      <c r="F144" s="180">
        <f>SUM('(V) Equipamentos'!I10:J10)</f>
        <v>0</v>
      </c>
      <c r="G144" s="297"/>
    </row>
    <row r="145" spans="1:7" x14ac:dyDescent="0.2">
      <c r="A145" s="84" t="s">
        <v>30</v>
      </c>
      <c r="B145" s="660" t="s">
        <v>911</v>
      </c>
      <c r="C145" s="661"/>
      <c r="D145" s="661"/>
      <c r="E145" s="662"/>
      <c r="F145" s="180">
        <f>SUM('(VII) EPI'!H28:I28)</f>
        <v>0</v>
      </c>
      <c r="G145" s="297"/>
    </row>
    <row r="146" spans="1:7" x14ac:dyDescent="0.2">
      <c r="A146" s="663" t="s">
        <v>56</v>
      </c>
      <c r="B146" s="664"/>
      <c r="C146" s="664"/>
      <c r="D146" s="664"/>
      <c r="E146" s="665"/>
      <c r="F146" s="85">
        <f>SUM(F142:F145)</f>
        <v>0</v>
      </c>
      <c r="G146" s="297"/>
    </row>
    <row r="147" spans="1:7" ht="13.5" x14ac:dyDescent="0.2">
      <c r="A147" s="305"/>
      <c r="B147" s="286"/>
      <c r="C147" s="118"/>
      <c r="D147" s="118"/>
      <c r="E147" s="118"/>
      <c r="F147" s="119"/>
      <c r="G147" s="297"/>
    </row>
    <row r="148" spans="1:7" x14ac:dyDescent="0.2">
      <c r="A148" s="118"/>
      <c r="B148" s="118"/>
      <c r="C148" s="118"/>
      <c r="D148" s="118"/>
      <c r="E148" s="118"/>
      <c r="F148" s="119"/>
      <c r="G148" s="297"/>
    </row>
    <row r="149" spans="1:7" x14ac:dyDescent="0.2">
      <c r="A149" s="656" t="s">
        <v>195</v>
      </c>
      <c r="B149" s="656"/>
      <c r="C149" s="656"/>
      <c r="D149" s="656"/>
      <c r="E149" s="656"/>
      <c r="F149" s="656"/>
      <c r="G149" s="297"/>
    </row>
    <row r="150" spans="1:7" x14ac:dyDescent="0.2">
      <c r="A150" s="118"/>
      <c r="B150" s="118"/>
      <c r="C150" s="118"/>
      <c r="D150" s="118"/>
      <c r="E150" s="118"/>
      <c r="F150" s="119"/>
      <c r="G150" s="297"/>
    </row>
    <row r="151" spans="1:7" x14ac:dyDescent="0.2">
      <c r="A151" s="178">
        <v>6</v>
      </c>
      <c r="B151" s="668" t="s">
        <v>80</v>
      </c>
      <c r="C151" s="668"/>
      <c r="D151" s="668"/>
      <c r="E151" s="178" t="s">
        <v>8</v>
      </c>
      <c r="F151" s="85" t="s">
        <v>9</v>
      </c>
      <c r="G151" s="297"/>
    </row>
    <row r="152" spans="1:7" x14ac:dyDescent="0.2">
      <c r="A152" s="84" t="s">
        <v>27</v>
      </c>
      <c r="B152" s="566" t="s">
        <v>248</v>
      </c>
      <c r="C152" s="566"/>
      <c r="D152" s="566"/>
      <c r="E152" s="3"/>
      <c r="F152" s="180"/>
      <c r="G152" s="297"/>
    </row>
    <row r="153" spans="1:7" x14ac:dyDescent="0.2">
      <c r="A153" s="84" t="s">
        <v>28</v>
      </c>
      <c r="B153" s="571" t="s">
        <v>20</v>
      </c>
      <c r="C153" s="572"/>
      <c r="D153" s="573"/>
      <c r="E153" s="3"/>
      <c r="F153" s="180"/>
      <c r="G153" s="297"/>
    </row>
    <row r="154" spans="1:7" x14ac:dyDescent="0.2">
      <c r="A154" s="84" t="s">
        <v>29</v>
      </c>
      <c r="B154" s="657" t="s">
        <v>21</v>
      </c>
      <c r="C154" s="658"/>
      <c r="D154" s="658"/>
      <c r="E154" s="52">
        <f>E155+E156+E157</f>
        <v>0</v>
      </c>
      <c r="F154" s="85">
        <f>SUM(F155:F157)</f>
        <v>0</v>
      </c>
      <c r="G154" s="297"/>
    </row>
    <row r="155" spans="1:7" x14ac:dyDescent="0.2">
      <c r="A155" s="106" t="s">
        <v>196</v>
      </c>
      <c r="B155" s="571" t="s">
        <v>22</v>
      </c>
      <c r="C155" s="572"/>
      <c r="D155" s="573"/>
      <c r="E155" s="3"/>
      <c r="F155" s="180"/>
      <c r="G155" s="297"/>
    </row>
    <row r="156" spans="1:7" x14ac:dyDescent="0.2">
      <c r="A156" s="106" t="s">
        <v>197</v>
      </c>
      <c r="B156" s="571" t="s">
        <v>23</v>
      </c>
      <c r="C156" s="572"/>
      <c r="D156" s="573"/>
      <c r="E156" s="3"/>
      <c r="F156" s="180"/>
      <c r="G156" s="297"/>
    </row>
    <row r="157" spans="1:7" x14ac:dyDescent="0.2">
      <c r="A157" s="106" t="s">
        <v>198</v>
      </c>
      <c r="B157" s="587" t="s">
        <v>24</v>
      </c>
      <c r="C157" s="588"/>
      <c r="D157" s="589"/>
      <c r="E157" s="3"/>
      <c r="F157" s="180"/>
      <c r="G157" s="297"/>
    </row>
    <row r="158" spans="1:7" x14ac:dyDescent="0.2">
      <c r="A158" s="663" t="s">
        <v>56</v>
      </c>
      <c r="B158" s="664"/>
      <c r="C158" s="664"/>
      <c r="D158" s="664"/>
      <c r="E158" s="665"/>
      <c r="F158" s="85">
        <f>F152+F153+F154</f>
        <v>0</v>
      </c>
      <c r="G158" s="297"/>
    </row>
    <row r="159" spans="1:7" x14ac:dyDescent="0.2">
      <c r="A159" s="308"/>
      <c r="B159" s="308"/>
      <c r="C159" s="118"/>
      <c r="D159" s="118"/>
      <c r="E159" s="118"/>
      <c r="F159" s="119"/>
      <c r="G159" s="297"/>
    </row>
    <row r="160" spans="1:7" x14ac:dyDescent="0.2">
      <c r="A160" s="308"/>
      <c r="B160" s="308"/>
      <c r="C160" s="118"/>
      <c r="D160" s="118"/>
      <c r="E160" s="118"/>
      <c r="F160" s="119"/>
      <c r="G160" s="297"/>
    </row>
    <row r="161" spans="1:7" x14ac:dyDescent="0.2">
      <c r="A161" s="308"/>
      <c r="B161" s="308"/>
      <c r="C161" s="118"/>
      <c r="D161" s="118"/>
      <c r="E161" s="118"/>
      <c r="F161" s="119"/>
      <c r="G161" s="297"/>
    </row>
    <row r="162" spans="1:7" x14ac:dyDescent="0.2">
      <c r="A162" s="308"/>
      <c r="B162" s="308"/>
      <c r="C162" s="118"/>
      <c r="D162" s="118"/>
      <c r="E162" s="118"/>
      <c r="F162" s="119"/>
      <c r="G162" s="297"/>
    </row>
    <row r="163" spans="1:7" x14ac:dyDescent="0.2">
      <c r="A163" s="656" t="s">
        <v>226</v>
      </c>
      <c r="B163" s="656"/>
      <c r="C163" s="656"/>
      <c r="D163" s="656"/>
      <c r="E163" s="656"/>
      <c r="F163" s="656"/>
      <c r="G163" s="297"/>
    </row>
    <row r="164" spans="1:7" x14ac:dyDescent="0.2">
      <c r="A164" s="657" t="s">
        <v>146</v>
      </c>
      <c r="B164" s="658"/>
      <c r="C164" s="658"/>
      <c r="D164" s="658"/>
      <c r="E164" s="659"/>
      <c r="F164" s="85" t="s">
        <v>9</v>
      </c>
      <c r="G164" s="297"/>
    </row>
    <row r="165" spans="1:7" x14ac:dyDescent="0.2">
      <c r="A165" s="84" t="s">
        <v>27</v>
      </c>
      <c r="B165" s="660" t="s">
        <v>88</v>
      </c>
      <c r="C165" s="661"/>
      <c r="D165" s="661"/>
      <c r="E165" s="662"/>
      <c r="F165" s="180">
        <f>F44</f>
        <v>0</v>
      </c>
      <c r="G165" s="297"/>
    </row>
    <row r="166" spans="1:7" x14ac:dyDescent="0.2">
      <c r="A166" s="84" t="s">
        <v>28</v>
      </c>
      <c r="B166" s="660" t="s">
        <v>199</v>
      </c>
      <c r="C166" s="661"/>
      <c r="D166" s="661"/>
      <c r="E166" s="662"/>
      <c r="F166" s="180">
        <f>F94</f>
        <v>0</v>
      </c>
      <c r="G166" s="297"/>
    </row>
    <row r="167" spans="1:7" x14ac:dyDescent="0.2">
      <c r="A167" s="84" t="s">
        <v>29</v>
      </c>
      <c r="B167" s="660" t="s">
        <v>200</v>
      </c>
      <c r="C167" s="661"/>
      <c r="D167" s="661"/>
      <c r="E167" s="662"/>
      <c r="F167" s="180">
        <f>F106</f>
        <v>0</v>
      </c>
      <c r="G167" s="297"/>
    </row>
    <row r="168" spans="1:7" x14ac:dyDescent="0.2">
      <c r="A168" s="84" t="s">
        <v>30</v>
      </c>
      <c r="B168" s="660" t="s">
        <v>201</v>
      </c>
      <c r="C168" s="661"/>
      <c r="D168" s="661"/>
      <c r="E168" s="662"/>
      <c r="F168" s="180">
        <f>F136</f>
        <v>0</v>
      </c>
      <c r="G168" s="297"/>
    </row>
    <row r="169" spans="1:7" x14ac:dyDescent="0.2">
      <c r="A169" s="84" t="s">
        <v>42</v>
      </c>
      <c r="B169" s="660" t="s">
        <v>229</v>
      </c>
      <c r="C169" s="661"/>
      <c r="D169" s="661"/>
      <c r="E169" s="662"/>
      <c r="F169" s="180">
        <f>F146</f>
        <v>0</v>
      </c>
      <c r="G169" s="297"/>
    </row>
    <row r="170" spans="1:7" x14ac:dyDescent="0.2">
      <c r="A170" s="663" t="s">
        <v>228</v>
      </c>
      <c r="B170" s="664"/>
      <c r="C170" s="664"/>
      <c r="D170" s="664"/>
      <c r="E170" s="665"/>
      <c r="F170" s="85">
        <f>SUM(F165:F169)</f>
        <v>0</v>
      </c>
      <c r="G170" s="297"/>
    </row>
    <row r="171" spans="1:7" x14ac:dyDescent="0.2">
      <c r="A171" s="84" t="s">
        <v>43</v>
      </c>
      <c r="B171" s="660" t="s">
        <v>230</v>
      </c>
      <c r="C171" s="661"/>
      <c r="D171" s="661"/>
      <c r="E171" s="662"/>
      <c r="F171" s="180">
        <f>F158</f>
        <v>0</v>
      </c>
      <c r="G171" s="297"/>
    </row>
    <row r="172" spans="1:7" x14ac:dyDescent="0.2">
      <c r="A172" s="663" t="s">
        <v>227</v>
      </c>
      <c r="B172" s="664"/>
      <c r="C172" s="664"/>
      <c r="D172" s="664"/>
      <c r="E172" s="665"/>
      <c r="F172" s="85">
        <f>SUM(F170:F171)</f>
        <v>0</v>
      </c>
      <c r="G172" s="306"/>
    </row>
    <row r="173" spans="1:7" ht="15" x14ac:dyDescent="0.2">
      <c r="A173" s="666" t="s">
        <v>232</v>
      </c>
      <c r="B173" s="780"/>
      <c r="C173" s="780"/>
      <c r="D173" s="780"/>
      <c r="E173" s="780"/>
      <c r="F173" s="85" t="e">
        <f>F172/F44</f>
        <v>#DIV/0!</v>
      </c>
      <c r="G173" s="309"/>
    </row>
    <row r="174" spans="1:7" x14ac:dyDescent="0.2">
      <c r="A174" s="118"/>
      <c r="B174" s="286"/>
      <c r="C174" s="286"/>
      <c r="D174" s="181"/>
      <c r="E174" s="181"/>
      <c r="F174" s="96"/>
      <c r="G174" s="297"/>
    </row>
    <row r="177" spans="3:6" x14ac:dyDescent="0.2">
      <c r="C177" s="125"/>
      <c r="F177" s="126"/>
    </row>
    <row r="178" spans="3:6" x14ac:dyDescent="0.2">
      <c r="C178" s="125"/>
      <c r="D178" s="127"/>
      <c r="E178" s="127"/>
      <c r="F178" s="128"/>
    </row>
    <row r="179" spans="3:6" x14ac:dyDescent="0.2">
      <c r="C179" s="125"/>
    </row>
    <row r="180" spans="3:6" x14ac:dyDescent="0.2">
      <c r="C180" s="125"/>
      <c r="D180" s="127"/>
      <c r="E180" s="127"/>
      <c r="F180" s="128"/>
    </row>
    <row r="181" spans="3:6" x14ac:dyDescent="0.2">
      <c r="C181" s="125"/>
      <c r="D181" s="129"/>
      <c r="E181" s="129"/>
      <c r="F181" s="130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  <c r="F184" s="126"/>
    </row>
    <row r="185" spans="3:6" x14ac:dyDescent="0.2">
      <c r="C185" s="125"/>
    </row>
    <row r="186" spans="3:6" x14ac:dyDescent="0.2">
      <c r="C186" s="125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4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C178" sqref="C178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816"/>
      <c r="B5" s="817"/>
      <c r="C5" s="817"/>
      <c r="D5" s="818"/>
      <c r="E5" s="818"/>
      <c r="F5" s="819"/>
      <c r="G5" s="819"/>
    </row>
    <row r="6" spans="1:7" ht="15.75" x14ac:dyDescent="0.2">
      <c r="A6" s="741" t="s">
        <v>870</v>
      </c>
      <c r="B6" s="742"/>
      <c r="C6" s="742"/>
      <c r="D6" s="742"/>
      <c r="E6" s="742"/>
      <c r="F6" s="742"/>
      <c r="G6" s="297"/>
    </row>
    <row r="7" spans="1:7" x14ac:dyDescent="0.2">
      <c r="A7" s="296" t="s">
        <v>875</v>
      </c>
      <c r="B7" s="296"/>
      <c r="C7" s="296"/>
      <c r="D7" s="296"/>
      <c r="E7" s="296"/>
      <c r="F7" s="296"/>
      <c r="G7" s="297"/>
    </row>
    <row r="8" spans="1:7" x14ac:dyDescent="0.2">
      <c r="A8" s="118"/>
      <c r="B8" s="118"/>
      <c r="C8" s="118"/>
      <c r="D8" s="118"/>
      <c r="E8" s="118"/>
      <c r="F8" s="119"/>
      <c r="G8" s="297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  <c r="G9" s="297"/>
    </row>
    <row r="10" spans="1:7" x14ac:dyDescent="0.2">
      <c r="A10" s="250"/>
      <c r="B10" s="254" t="s">
        <v>120</v>
      </c>
      <c r="C10" s="778"/>
      <c r="D10" s="778"/>
      <c r="E10" s="778"/>
      <c r="F10" s="778"/>
      <c r="G10" s="297"/>
    </row>
    <row r="11" spans="1:7" x14ac:dyDescent="0.2">
      <c r="A11" s="250"/>
      <c r="B11" s="254" t="s">
        <v>0</v>
      </c>
      <c r="C11" s="778"/>
      <c r="D11" s="778"/>
      <c r="E11" s="778"/>
      <c r="F11" s="778"/>
      <c r="G11" s="297"/>
    </row>
    <row r="12" spans="1:7" x14ac:dyDescent="0.2">
      <c r="A12" s="250"/>
      <c r="B12" s="250"/>
      <c r="C12" s="250"/>
      <c r="D12" s="250"/>
      <c r="E12" s="250"/>
      <c r="F12" s="251"/>
      <c r="G12" s="297"/>
    </row>
    <row r="13" spans="1:7" x14ac:dyDescent="0.2">
      <c r="A13" s="689" t="s">
        <v>1</v>
      </c>
      <c r="B13" s="689"/>
      <c r="C13" s="689"/>
      <c r="D13" s="689"/>
      <c r="E13" s="689"/>
      <c r="F13" s="689"/>
      <c r="G13" s="297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  <c r="G14" s="2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  <c r="G15" s="297"/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5"/>
      <c r="G16" s="297"/>
    </row>
    <row r="17" spans="1:7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  <c r="G17" s="297"/>
    </row>
    <row r="18" spans="1:7" x14ac:dyDescent="0.2">
      <c r="A18" s="250"/>
      <c r="B18" s="250"/>
      <c r="C18" s="250"/>
      <c r="D18" s="250"/>
      <c r="E18" s="250"/>
      <c r="F18" s="251"/>
      <c r="G18" s="297"/>
    </row>
    <row r="19" spans="1:7" x14ac:dyDescent="0.2">
      <c r="A19" s="689" t="s">
        <v>31</v>
      </c>
      <c r="B19" s="689"/>
      <c r="C19" s="689"/>
      <c r="D19" s="689"/>
      <c r="E19" s="689"/>
      <c r="F19" s="689"/>
      <c r="G19" s="297"/>
    </row>
    <row r="20" spans="1:7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  <c r="G20" s="297"/>
    </row>
    <row r="21" spans="1:7" ht="15" x14ac:dyDescent="0.2">
      <c r="A21" s="680" t="s">
        <v>249</v>
      </c>
      <c r="B21" s="724"/>
      <c r="C21" s="725"/>
      <c r="D21" s="689" t="s">
        <v>250</v>
      </c>
      <c r="E21" s="726"/>
      <c r="F21" s="416">
        <v>1</v>
      </c>
      <c r="G21" s="297"/>
    </row>
    <row r="22" spans="1:7" x14ac:dyDescent="0.2">
      <c r="A22" s="250"/>
      <c r="B22" s="250"/>
      <c r="C22" s="250"/>
      <c r="D22" s="250"/>
      <c r="E22" s="250"/>
      <c r="F22" s="251"/>
      <c r="G22" s="297"/>
    </row>
    <row r="23" spans="1:7" x14ac:dyDescent="0.2">
      <c r="A23" s="404" t="s">
        <v>4</v>
      </c>
      <c r="B23" s="407"/>
      <c r="C23" s="407"/>
      <c r="D23" s="407"/>
      <c r="E23" s="407"/>
      <c r="F23" s="407"/>
      <c r="G23" s="297"/>
    </row>
    <row r="24" spans="1:7" x14ac:dyDescent="0.2">
      <c r="A24" s="268" t="s">
        <v>214</v>
      </c>
      <c r="B24" s="398"/>
      <c r="C24" s="398"/>
      <c r="D24" s="398"/>
      <c r="E24" s="398"/>
      <c r="F24" s="399"/>
      <c r="G24" s="297"/>
    </row>
    <row r="25" spans="1:7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  <c r="G25" s="297"/>
    </row>
    <row r="26" spans="1:7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886</v>
      </c>
      <c r="G26" s="297"/>
    </row>
    <row r="27" spans="1:7" ht="13.5" thickBot="1" x14ac:dyDescent="0.25">
      <c r="A27" s="413">
        <v>3</v>
      </c>
      <c r="B27" s="401" t="s">
        <v>35</v>
      </c>
      <c r="C27" s="402"/>
      <c r="D27" s="402"/>
      <c r="E27" s="402"/>
      <c r="F27" s="511"/>
      <c r="G27" s="297"/>
    </row>
    <row r="28" spans="1:7" x14ac:dyDescent="0.2">
      <c r="A28" s="413">
        <v>4</v>
      </c>
      <c r="B28" s="401" t="s">
        <v>6</v>
      </c>
      <c r="C28" s="402"/>
      <c r="D28" s="402"/>
      <c r="E28" s="403"/>
      <c r="F28" s="271" t="s">
        <v>267</v>
      </c>
      <c r="G28" s="297"/>
    </row>
    <row r="29" spans="1:7" x14ac:dyDescent="0.2">
      <c r="A29" s="413">
        <v>5</v>
      </c>
      <c r="B29" s="401" t="s">
        <v>7</v>
      </c>
      <c r="C29" s="402"/>
      <c r="D29" s="402"/>
      <c r="E29" s="403"/>
      <c r="F29" s="417"/>
      <c r="G29" s="297"/>
    </row>
    <row r="30" spans="1:7" ht="15" x14ac:dyDescent="0.2">
      <c r="A30" s="414"/>
      <c r="B30" s="277"/>
      <c r="C30" s="277"/>
      <c r="D30" s="727" t="s">
        <v>865</v>
      </c>
      <c r="E30" s="726"/>
      <c r="F30" s="115">
        <v>1045</v>
      </c>
      <c r="G30" s="297"/>
    </row>
    <row r="31" spans="1:7" s="37" customFormat="1" ht="13.5" x14ac:dyDescent="0.2">
      <c r="A31" s="298"/>
      <c r="B31" s="107"/>
      <c r="C31" s="299"/>
      <c r="D31" s="179"/>
      <c r="E31" s="179"/>
      <c r="F31" s="300"/>
      <c r="G31" s="297"/>
    </row>
    <row r="32" spans="1:7" s="37" customFormat="1" ht="13.5" x14ac:dyDescent="0.2">
      <c r="A32" s="298"/>
      <c r="B32" s="107"/>
      <c r="C32" s="299"/>
      <c r="D32" s="179"/>
      <c r="E32" s="179"/>
      <c r="F32" s="300"/>
      <c r="G32" s="297"/>
    </row>
    <row r="33" spans="1:7" x14ac:dyDescent="0.2">
      <c r="A33" s="181"/>
      <c r="B33" s="107"/>
      <c r="C33" s="107"/>
      <c r="D33" s="107"/>
      <c r="E33" s="96"/>
      <c r="F33" s="96"/>
      <c r="G33" s="297"/>
    </row>
    <row r="34" spans="1:7" x14ac:dyDescent="0.2">
      <c r="A34" s="181"/>
      <c r="B34" s="107"/>
      <c r="C34" s="107"/>
      <c r="D34" s="107"/>
      <c r="E34" s="96"/>
      <c r="F34" s="96"/>
      <c r="G34" s="297"/>
    </row>
    <row r="35" spans="1:7" x14ac:dyDescent="0.2">
      <c r="A35" s="181"/>
      <c r="B35" s="673" t="s">
        <v>36</v>
      </c>
      <c r="C35" s="673"/>
      <c r="D35" s="673"/>
      <c r="E35" s="673"/>
      <c r="F35" s="673"/>
      <c r="G35" s="297"/>
    </row>
    <row r="36" spans="1:7" x14ac:dyDescent="0.2">
      <c r="A36" s="118"/>
      <c r="B36" s="118"/>
      <c r="C36" s="118"/>
      <c r="D36" s="118"/>
      <c r="E36" s="118"/>
      <c r="F36" s="119"/>
      <c r="G36" s="297"/>
    </row>
    <row r="37" spans="1:7" ht="15" x14ac:dyDescent="0.2">
      <c r="A37" s="84">
        <v>1</v>
      </c>
      <c r="B37" s="663" t="s">
        <v>37</v>
      </c>
      <c r="C37" s="807"/>
      <c r="D37" s="808"/>
      <c r="E37" s="85" t="s">
        <v>8</v>
      </c>
      <c r="F37" s="178" t="s">
        <v>9</v>
      </c>
      <c r="G37" s="297"/>
    </row>
    <row r="38" spans="1:7" ht="15" x14ac:dyDescent="0.2">
      <c r="A38" s="84" t="s">
        <v>27</v>
      </c>
      <c r="B38" s="660" t="s">
        <v>38</v>
      </c>
      <c r="C38" s="795"/>
      <c r="D38" s="796"/>
      <c r="E38" s="114"/>
      <c r="F38" s="180"/>
      <c r="G38" s="301"/>
    </row>
    <row r="39" spans="1:7" ht="15" x14ac:dyDescent="0.2">
      <c r="A39" s="84" t="s">
        <v>28</v>
      </c>
      <c r="B39" s="660" t="s">
        <v>807</v>
      </c>
      <c r="C39" s="795"/>
      <c r="D39" s="796"/>
      <c r="E39" s="3"/>
      <c r="F39" s="180"/>
      <c r="G39" s="301"/>
    </row>
    <row r="40" spans="1:7" ht="15" x14ac:dyDescent="0.2">
      <c r="A40" s="84" t="s">
        <v>29</v>
      </c>
      <c r="B40" s="810" t="s">
        <v>808</v>
      </c>
      <c r="C40" s="811"/>
      <c r="D40" s="812"/>
      <c r="E40" s="3"/>
      <c r="F40" s="180"/>
      <c r="G40" s="302"/>
    </row>
    <row r="41" spans="1:7" ht="15" x14ac:dyDescent="0.2">
      <c r="A41" s="98" t="s">
        <v>30</v>
      </c>
      <c r="B41" s="660" t="s">
        <v>809</v>
      </c>
      <c r="C41" s="795"/>
      <c r="D41" s="796"/>
      <c r="E41" s="512"/>
      <c r="F41" s="303"/>
      <c r="G41" s="302"/>
    </row>
    <row r="42" spans="1:7" ht="15" x14ac:dyDescent="0.2">
      <c r="A42" s="98" t="s">
        <v>42</v>
      </c>
      <c r="B42" s="813" t="s">
        <v>215</v>
      </c>
      <c r="C42" s="814"/>
      <c r="D42" s="815"/>
      <c r="E42" s="512"/>
      <c r="F42" s="180"/>
      <c r="G42" s="304"/>
    </row>
    <row r="43" spans="1:7" x14ac:dyDescent="0.2">
      <c r="A43" s="84" t="s">
        <v>43</v>
      </c>
      <c r="B43" s="175" t="s">
        <v>11</v>
      </c>
      <c r="C43" s="176"/>
      <c r="D43" s="177"/>
      <c r="E43" s="3"/>
      <c r="F43" s="180"/>
      <c r="G43" s="297"/>
    </row>
    <row r="44" spans="1:7" ht="15" x14ac:dyDescent="0.2">
      <c r="A44" s="804" t="s">
        <v>26</v>
      </c>
      <c r="B44" s="805"/>
      <c r="C44" s="805"/>
      <c r="D44" s="805"/>
      <c r="E44" s="806"/>
      <c r="F44" s="85">
        <f>SUM(F38:F43)</f>
        <v>0</v>
      </c>
      <c r="G44" s="297"/>
    </row>
    <row r="45" spans="1:7" ht="13.5" x14ac:dyDescent="0.2">
      <c r="A45" s="298"/>
      <c r="B45" s="782"/>
      <c r="C45" s="801"/>
      <c r="D45" s="801"/>
      <c r="E45" s="801"/>
      <c r="F45" s="801"/>
      <c r="G45" s="297"/>
    </row>
    <row r="46" spans="1:7" x14ac:dyDescent="0.2">
      <c r="A46" s="299"/>
      <c r="B46" s="299"/>
      <c r="C46" s="179"/>
      <c r="D46" s="179"/>
      <c r="E46" s="179"/>
      <c r="F46" s="117"/>
      <c r="G46" s="297"/>
    </row>
    <row r="47" spans="1:7" ht="13.5" x14ac:dyDescent="0.2">
      <c r="A47" s="298"/>
      <c r="B47" s="782"/>
      <c r="C47" s="801"/>
      <c r="D47" s="801"/>
      <c r="E47" s="801"/>
      <c r="F47" s="801"/>
      <c r="G47" s="297"/>
    </row>
    <row r="48" spans="1:7" x14ac:dyDescent="0.2">
      <c r="A48" s="118"/>
      <c r="B48" s="118"/>
      <c r="C48" s="118"/>
      <c r="D48" s="118"/>
      <c r="E48" s="118"/>
      <c r="F48" s="119"/>
      <c r="G48" s="297"/>
    </row>
    <row r="49" spans="1:7" x14ac:dyDescent="0.2">
      <c r="A49" s="781" t="s">
        <v>183</v>
      </c>
      <c r="B49" s="781"/>
      <c r="C49" s="781"/>
      <c r="D49" s="781"/>
      <c r="E49" s="781"/>
      <c r="F49" s="781"/>
      <c r="G49" s="297"/>
    </row>
    <row r="50" spans="1:7" x14ac:dyDescent="0.2">
      <c r="A50" s="110"/>
      <c r="B50" s="110"/>
      <c r="C50" s="110"/>
      <c r="D50" s="110"/>
      <c r="E50" s="110"/>
      <c r="F50" s="110"/>
      <c r="G50" s="297"/>
    </row>
    <row r="51" spans="1:7" ht="15" x14ac:dyDescent="0.2">
      <c r="A51" s="802" t="s">
        <v>184</v>
      </c>
      <c r="B51" s="803"/>
      <c r="C51" s="803"/>
      <c r="D51" s="803"/>
      <c r="E51" s="803"/>
      <c r="F51" s="803"/>
      <c r="G51" s="297"/>
    </row>
    <row r="52" spans="1:7" ht="15" x14ac:dyDescent="0.2">
      <c r="A52" s="84" t="s">
        <v>185</v>
      </c>
      <c r="B52" s="663" t="s">
        <v>187</v>
      </c>
      <c r="C52" s="807"/>
      <c r="D52" s="808"/>
      <c r="E52" s="178" t="s">
        <v>8</v>
      </c>
      <c r="F52" s="85" t="s">
        <v>9</v>
      </c>
      <c r="G52" s="297"/>
    </row>
    <row r="53" spans="1:7" ht="15" x14ac:dyDescent="0.2">
      <c r="A53" s="84" t="s">
        <v>27</v>
      </c>
      <c r="B53" s="660" t="s">
        <v>186</v>
      </c>
      <c r="C53" s="661"/>
      <c r="D53" s="809"/>
      <c r="E53" s="3"/>
      <c r="F53" s="180"/>
      <c r="G53" s="297"/>
    </row>
    <row r="54" spans="1:7" ht="15" x14ac:dyDescent="0.2">
      <c r="A54" s="84" t="s">
        <v>28</v>
      </c>
      <c r="B54" s="660" t="s">
        <v>233</v>
      </c>
      <c r="C54" s="661"/>
      <c r="D54" s="809"/>
      <c r="E54" s="3"/>
      <c r="F54" s="180"/>
      <c r="G54" s="297"/>
    </row>
    <row r="55" spans="1:7" ht="15" x14ac:dyDescent="0.2">
      <c r="A55" s="84"/>
      <c r="B55" s="663" t="s">
        <v>61</v>
      </c>
      <c r="C55" s="784"/>
      <c r="D55" s="785"/>
      <c r="E55" s="3">
        <f>SUM(E53:E54)</f>
        <v>0</v>
      </c>
      <c r="F55" s="85">
        <f>SUM(F53:F54)</f>
        <v>0</v>
      </c>
      <c r="G55" s="297"/>
    </row>
    <row r="56" spans="1:7" x14ac:dyDescent="0.2">
      <c r="A56" s="84" t="s">
        <v>29</v>
      </c>
      <c r="B56" s="569" t="s">
        <v>205</v>
      </c>
      <c r="C56" s="569"/>
      <c r="D56" s="569"/>
      <c r="E56" s="3">
        <f>E55*E70</f>
        <v>0</v>
      </c>
      <c r="F56" s="180">
        <f>E56*$F$44</f>
        <v>0</v>
      </c>
      <c r="G56" s="297"/>
    </row>
    <row r="57" spans="1:7" x14ac:dyDescent="0.2">
      <c r="A57" s="663" t="s">
        <v>56</v>
      </c>
      <c r="B57" s="664"/>
      <c r="C57" s="664"/>
      <c r="D57" s="664"/>
      <c r="E57" s="39">
        <f>SUM(E55:E56)</f>
        <v>0</v>
      </c>
      <c r="F57" s="85">
        <f>SUM(F55:F56)</f>
        <v>0</v>
      </c>
      <c r="G57" s="297"/>
    </row>
    <row r="58" spans="1:7" ht="13.5" x14ac:dyDescent="0.2">
      <c r="A58" s="298"/>
      <c r="B58" s="782"/>
      <c r="C58" s="801"/>
      <c r="D58" s="801"/>
      <c r="E58" s="801"/>
      <c r="F58" s="801"/>
      <c r="G58" s="297"/>
    </row>
    <row r="59" spans="1:7" x14ac:dyDescent="0.2">
      <c r="A59" s="181"/>
      <c r="B59" s="95"/>
      <c r="C59" s="95"/>
      <c r="D59" s="95"/>
      <c r="E59" s="116"/>
      <c r="F59" s="96"/>
      <c r="G59" s="297"/>
    </row>
    <row r="60" spans="1:7" ht="28.5" customHeight="1" x14ac:dyDescent="0.2">
      <c r="A60" s="802" t="s">
        <v>234</v>
      </c>
      <c r="B60" s="803"/>
      <c r="C60" s="803"/>
      <c r="D60" s="803"/>
      <c r="E60" s="803"/>
      <c r="F60" s="803"/>
      <c r="G60" s="297"/>
    </row>
    <row r="61" spans="1:7" x14ac:dyDescent="0.2">
      <c r="A61" s="178" t="s">
        <v>188</v>
      </c>
      <c r="B61" s="668" t="s">
        <v>207</v>
      </c>
      <c r="C61" s="668"/>
      <c r="D61" s="668"/>
      <c r="E61" s="178" t="s">
        <v>8</v>
      </c>
      <c r="F61" s="85" t="s">
        <v>9</v>
      </c>
      <c r="G61" s="297"/>
    </row>
    <row r="62" spans="1:7" x14ac:dyDescent="0.2">
      <c r="A62" s="84" t="s">
        <v>27</v>
      </c>
      <c r="B62" s="566" t="s">
        <v>208</v>
      </c>
      <c r="C62" s="566"/>
      <c r="D62" s="566"/>
      <c r="E62" s="3"/>
      <c r="F62" s="180"/>
      <c r="G62" s="297"/>
    </row>
    <row r="63" spans="1:7" x14ac:dyDescent="0.2">
      <c r="A63" s="84" t="s">
        <v>28</v>
      </c>
      <c r="B63" s="566" t="s">
        <v>18</v>
      </c>
      <c r="C63" s="566"/>
      <c r="D63" s="566"/>
      <c r="E63" s="3"/>
      <c r="F63" s="180"/>
      <c r="G63" s="297"/>
    </row>
    <row r="64" spans="1:7" ht="13.5" x14ac:dyDescent="0.2">
      <c r="A64" s="84" t="s">
        <v>29</v>
      </c>
      <c r="B64" s="566" t="s">
        <v>204</v>
      </c>
      <c r="C64" s="566"/>
      <c r="D64" s="566"/>
      <c r="E64" s="3"/>
      <c r="F64" s="180"/>
      <c r="G64" s="297"/>
    </row>
    <row r="65" spans="1:7" x14ac:dyDescent="0.2">
      <c r="A65" s="84" t="s">
        <v>30</v>
      </c>
      <c r="B65" s="566" t="s">
        <v>13</v>
      </c>
      <c r="C65" s="566"/>
      <c r="D65" s="566"/>
      <c r="E65" s="3"/>
      <c r="F65" s="180"/>
      <c r="G65" s="297"/>
    </row>
    <row r="66" spans="1:7" x14ac:dyDescent="0.2">
      <c r="A66" s="84" t="s">
        <v>42</v>
      </c>
      <c r="B66" s="566" t="s">
        <v>235</v>
      </c>
      <c r="C66" s="566"/>
      <c r="D66" s="566"/>
      <c r="E66" s="3"/>
      <c r="F66" s="180"/>
      <c r="G66" s="297"/>
    </row>
    <row r="67" spans="1:7" ht="15" x14ac:dyDescent="0.2">
      <c r="A67" s="84" t="s">
        <v>43</v>
      </c>
      <c r="B67" s="660" t="s">
        <v>190</v>
      </c>
      <c r="C67" s="795"/>
      <c r="D67" s="796"/>
      <c r="E67" s="3"/>
      <c r="F67" s="180"/>
      <c r="G67" s="297"/>
    </row>
    <row r="68" spans="1:7" x14ac:dyDescent="0.2">
      <c r="A68" s="84" t="s">
        <v>44</v>
      </c>
      <c r="B68" s="566" t="s">
        <v>15</v>
      </c>
      <c r="C68" s="566"/>
      <c r="D68" s="566"/>
      <c r="E68" s="3"/>
      <c r="F68" s="180"/>
      <c r="G68" s="297"/>
    </row>
    <row r="69" spans="1:7" x14ac:dyDescent="0.2">
      <c r="A69" s="84" t="s">
        <v>45</v>
      </c>
      <c r="B69" s="566" t="s">
        <v>16</v>
      </c>
      <c r="C69" s="566"/>
      <c r="D69" s="566"/>
      <c r="E69" s="3"/>
      <c r="F69" s="180"/>
      <c r="G69" s="297"/>
    </row>
    <row r="70" spans="1:7" x14ac:dyDescent="0.2">
      <c r="A70" s="668" t="s">
        <v>56</v>
      </c>
      <c r="B70" s="668"/>
      <c r="C70" s="668"/>
      <c r="D70" s="668"/>
      <c r="E70" s="39">
        <f>SUM(E62:E69)</f>
        <v>0</v>
      </c>
      <c r="F70" s="85">
        <f>SUM(F62:F69)</f>
        <v>0</v>
      </c>
      <c r="G70" s="297"/>
    </row>
    <row r="71" spans="1:7" s="37" customFormat="1" ht="13.5" x14ac:dyDescent="0.2">
      <c r="A71" s="305"/>
      <c r="B71" s="797"/>
      <c r="C71" s="798"/>
      <c r="D71" s="798"/>
      <c r="E71" s="798"/>
      <c r="F71" s="798"/>
      <c r="G71" s="297"/>
    </row>
    <row r="72" spans="1:7" s="37" customFormat="1" ht="13.5" x14ac:dyDescent="0.2">
      <c r="A72" s="305"/>
      <c r="B72" s="782"/>
      <c r="C72" s="799"/>
      <c r="D72" s="799"/>
      <c r="E72" s="799"/>
      <c r="F72" s="799"/>
      <c r="G72" s="297"/>
    </row>
    <row r="73" spans="1:7" x14ac:dyDescent="0.2">
      <c r="A73" s="181"/>
      <c r="B73" s="95"/>
      <c r="C73" s="95"/>
      <c r="D73" s="95"/>
      <c r="E73" s="116"/>
      <c r="F73" s="96"/>
      <c r="G73" s="306"/>
    </row>
    <row r="74" spans="1:7" ht="15" x14ac:dyDescent="0.2">
      <c r="A74" s="800" t="s">
        <v>193</v>
      </c>
      <c r="B74" s="794"/>
      <c r="C74" s="794"/>
      <c r="D74" s="794"/>
      <c r="E74" s="794"/>
      <c r="F74" s="794"/>
      <c r="G74" s="306"/>
    </row>
    <row r="75" spans="1:7" x14ac:dyDescent="0.2">
      <c r="A75" s="181"/>
      <c r="B75" s="95"/>
      <c r="C75" s="95"/>
      <c r="D75" s="95"/>
      <c r="E75" s="116"/>
      <c r="F75" s="96"/>
      <c r="G75" s="306"/>
    </row>
    <row r="76" spans="1:7" ht="15" x14ac:dyDescent="0.2">
      <c r="A76" s="178" t="s">
        <v>191</v>
      </c>
      <c r="B76" s="663" t="s">
        <v>47</v>
      </c>
      <c r="C76" s="808"/>
      <c r="D76" s="178" t="s">
        <v>173</v>
      </c>
      <c r="E76" s="178" t="s">
        <v>174</v>
      </c>
      <c r="F76" s="85" t="s">
        <v>9</v>
      </c>
      <c r="G76" s="297"/>
    </row>
    <row r="77" spans="1:7" x14ac:dyDescent="0.2">
      <c r="A77" s="413" t="s">
        <v>27</v>
      </c>
      <c r="B77" s="690" t="s">
        <v>12</v>
      </c>
      <c r="C77" s="691"/>
      <c r="D77" s="234"/>
      <c r="E77" s="235">
        <v>0</v>
      </c>
      <c r="F77" s="115"/>
      <c r="G77" s="297"/>
    </row>
    <row r="78" spans="1:7" x14ac:dyDescent="0.2">
      <c r="A78" s="413" t="s">
        <v>28</v>
      </c>
      <c r="B78" s="690" t="s">
        <v>216</v>
      </c>
      <c r="C78" s="691"/>
      <c r="D78" s="234"/>
      <c r="E78" s="235">
        <v>0</v>
      </c>
      <c r="F78" s="115"/>
      <c r="G78" s="297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97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297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  <c r="G81" s="297"/>
    </row>
    <row r="82" spans="1:7" x14ac:dyDescent="0.2">
      <c r="A82" s="84" t="s">
        <v>43</v>
      </c>
      <c r="B82" s="660" t="s">
        <v>48</v>
      </c>
      <c r="C82" s="661"/>
      <c r="D82" s="661"/>
      <c r="E82" s="662"/>
      <c r="F82" s="180"/>
      <c r="G82" s="297"/>
    </row>
    <row r="83" spans="1:7" x14ac:dyDescent="0.2">
      <c r="A83" s="84" t="s">
        <v>44</v>
      </c>
      <c r="B83" s="660" t="s">
        <v>11</v>
      </c>
      <c r="C83" s="661"/>
      <c r="D83" s="661"/>
      <c r="E83" s="662"/>
      <c r="F83" s="180"/>
      <c r="G83" s="297"/>
    </row>
    <row r="84" spans="1:7" x14ac:dyDescent="0.2">
      <c r="A84" s="668" t="s">
        <v>56</v>
      </c>
      <c r="B84" s="668"/>
      <c r="C84" s="668"/>
      <c r="D84" s="668"/>
      <c r="E84" s="668"/>
      <c r="F84" s="85">
        <f>SUM(F77:F83)</f>
        <v>0</v>
      </c>
      <c r="G84" s="297"/>
    </row>
    <row r="85" spans="1:7" ht="15" x14ac:dyDescent="0.2">
      <c r="A85" s="307"/>
      <c r="B85" s="791"/>
      <c r="C85" s="792"/>
      <c r="D85" s="792"/>
      <c r="E85" s="792"/>
      <c r="F85" s="792"/>
      <c r="G85" s="297"/>
    </row>
    <row r="86" spans="1:7" ht="15" x14ac:dyDescent="0.2">
      <c r="A86" s="307"/>
      <c r="B86" s="793"/>
      <c r="C86" s="794"/>
      <c r="D86" s="794"/>
      <c r="E86" s="794"/>
      <c r="F86" s="794"/>
      <c r="G86" s="297"/>
    </row>
    <row r="87" spans="1:7" x14ac:dyDescent="0.2">
      <c r="A87" s="307"/>
      <c r="B87" s="786"/>
      <c r="C87" s="787"/>
      <c r="D87" s="787"/>
      <c r="E87" s="787"/>
      <c r="F87" s="787"/>
      <c r="G87" s="297"/>
    </row>
    <row r="88" spans="1:7" x14ac:dyDescent="0.2">
      <c r="A88" s="179"/>
      <c r="B88" s="179"/>
      <c r="C88" s="179"/>
      <c r="D88" s="179"/>
      <c r="E88" s="179"/>
      <c r="F88" s="117"/>
      <c r="G88" s="297"/>
    </row>
    <row r="89" spans="1:7" x14ac:dyDescent="0.2">
      <c r="A89" s="685" t="s">
        <v>211</v>
      </c>
      <c r="B89" s="685"/>
      <c r="C89" s="685"/>
      <c r="D89" s="685"/>
      <c r="E89" s="685"/>
      <c r="F89" s="685"/>
      <c r="G89" s="297"/>
    </row>
    <row r="90" spans="1:7" x14ac:dyDescent="0.2">
      <c r="A90" s="663" t="s">
        <v>192</v>
      </c>
      <c r="B90" s="664"/>
      <c r="C90" s="664"/>
      <c r="D90" s="664"/>
      <c r="E90" s="665"/>
      <c r="F90" s="85" t="s">
        <v>9</v>
      </c>
      <c r="G90" s="297"/>
    </row>
    <row r="91" spans="1:7" x14ac:dyDescent="0.2">
      <c r="A91" s="84" t="s">
        <v>185</v>
      </c>
      <c r="B91" s="788" t="s">
        <v>187</v>
      </c>
      <c r="C91" s="789"/>
      <c r="D91" s="789"/>
      <c r="E91" s="790"/>
      <c r="F91" s="85">
        <f>F57</f>
        <v>0</v>
      </c>
      <c r="G91" s="297"/>
    </row>
    <row r="92" spans="1:7" x14ac:dyDescent="0.2">
      <c r="A92" s="84" t="s">
        <v>188</v>
      </c>
      <c r="B92" s="788" t="s">
        <v>189</v>
      </c>
      <c r="C92" s="789"/>
      <c r="D92" s="789"/>
      <c r="E92" s="790"/>
      <c r="F92" s="85">
        <f>F70</f>
        <v>0</v>
      </c>
      <c r="G92" s="297"/>
    </row>
    <row r="93" spans="1:7" x14ac:dyDescent="0.2">
      <c r="A93" s="84" t="s">
        <v>191</v>
      </c>
      <c r="B93" s="788" t="s">
        <v>47</v>
      </c>
      <c r="C93" s="789"/>
      <c r="D93" s="789"/>
      <c r="E93" s="790"/>
      <c r="F93" s="85">
        <f>F84</f>
        <v>0</v>
      </c>
      <c r="G93" s="297"/>
    </row>
    <row r="94" spans="1:7" x14ac:dyDescent="0.2">
      <c r="A94" s="663" t="s">
        <v>56</v>
      </c>
      <c r="B94" s="664"/>
      <c r="C94" s="664"/>
      <c r="D94" s="664"/>
      <c r="E94" s="665"/>
      <c r="F94" s="85">
        <f>SUM(F91:F93)</f>
        <v>0</v>
      </c>
      <c r="G94" s="297"/>
    </row>
    <row r="95" spans="1:7" x14ac:dyDescent="0.2">
      <c r="A95" s="179"/>
      <c r="B95" s="179"/>
      <c r="C95" s="179"/>
      <c r="D95" s="179"/>
      <c r="E95" s="179"/>
      <c r="F95" s="117"/>
      <c r="G95" s="297"/>
    </row>
    <row r="96" spans="1:7" x14ac:dyDescent="0.2">
      <c r="A96" s="179"/>
      <c r="B96" s="179"/>
      <c r="C96" s="179"/>
      <c r="D96" s="179"/>
      <c r="E96" s="179"/>
      <c r="F96" s="117"/>
      <c r="G96" s="297"/>
    </row>
    <row r="97" spans="1:8" x14ac:dyDescent="0.2">
      <c r="A97" s="673" t="s">
        <v>217</v>
      </c>
      <c r="B97" s="673"/>
      <c r="C97" s="673"/>
      <c r="D97" s="673"/>
      <c r="E97" s="673"/>
      <c r="F97" s="673"/>
      <c r="G97" s="297"/>
      <c r="H97" s="35"/>
    </row>
    <row r="98" spans="1:8" x14ac:dyDescent="0.2">
      <c r="A98" s="118"/>
      <c r="B98" s="118"/>
      <c r="C98" s="118"/>
      <c r="D98" s="118"/>
      <c r="E98" s="118"/>
      <c r="F98" s="119"/>
      <c r="G98" s="297"/>
    </row>
    <row r="99" spans="1:8" x14ac:dyDescent="0.2">
      <c r="A99" s="178">
        <v>3</v>
      </c>
      <c r="B99" s="668" t="s">
        <v>67</v>
      </c>
      <c r="C99" s="668"/>
      <c r="D99" s="668"/>
      <c r="E99" s="178" t="s">
        <v>8</v>
      </c>
      <c r="F99" s="85" t="s">
        <v>9</v>
      </c>
      <c r="G99" s="297"/>
    </row>
    <row r="100" spans="1:8" x14ac:dyDescent="0.2">
      <c r="A100" s="84" t="s">
        <v>27</v>
      </c>
      <c r="B100" s="566" t="s">
        <v>218</v>
      </c>
      <c r="C100" s="566"/>
      <c r="D100" s="566"/>
      <c r="E100" s="3"/>
      <c r="F100" s="180"/>
      <c r="G100" s="306"/>
    </row>
    <row r="101" spans="1:8" x14ac:dyDescent="0.2">
      <c r="A101" s="84" t="s">
        <v>28</v>
      </c>
      <c r="B101" s="569" t="s">
        <v>219</v>
      </c>
      <c r="C101" s="569"/>
      <c r="D101" s="569"/>
      <c r="E101" s="3"/>
      <c r="F101" s="180"/>
      <c r="G101" s="297"/>
    </row>
    <row r="102" spans="1:8" x14ac:dyDescent="0.2">
      <c r="A102" s="84" t="s">
        <v>29</v>
      </c>
      <c r="B102" s="569" t="s">
        <v>220</v>
      </c>
      <c r="C102" s="569"/>
      <c r="D102" s="569"/>
      <c r="E102" s="3"/>
      <c r="F102" s="180"/>
      <c r="G102" s="297"/>
    </row>
    <row r="103" spans="1:8" x14ac:dyDescent="0.2">
      <c r="A103" s="84" t="s">
        <v>30</v>
      </c>
      <c r="B103" s="569" t="s">
        <v>221</v>
      </c>
      <c r="C103" s="569"/>
      <c r="D103" s="569"/>
      <c r="E103" s="3"/>
      <c r="F103" s="180"/>
      <c r="G103" s="297"/>
    </row>
    <row r="104" spans="1:8" x14ac:dyDescent="0.2">
      <c r="A104" s="84" t="s">
        <v>42</v>
      </c>
      <c r="B104" s="569" t="s">
        <v>236</v>
      </c>
      <c r="C104" s="569"/>
      <c r="D104" s="569"/>
      <c r="E104" s="3"/>
      <c r="F104" s="180"/>
      <c r="G104" s="297"/>
    </row>
    <row r="105" spans="1:8" x14ac:dyDescent="0.2">
      <c r="A105" s="84" t="s">
        <v>43</v>
      </c>
      <c r="B105" s="571" t="s">
        <v>222</v>
      </c>
      <c r="C105" s="572"/>
      <c r="D105" s="573"/>
      <c r="E105" s="3"/>
      <c r="F105" s="180"/>
      <c r="G105" s="297"/>
    </row>
    <row r="106" spans="1:8" x14ac:dyDescent="0.2">
      <c r="A106" s="663" t="s">
        <v>56</v>
      </c>
      <c r="B106" s="664"/>
      <c r="C106" s="664"/>
      <c r="D106" s="665"/>
      <c r="E106" s="39">
        <f>SUM(E100:E105)</f>
        <v>0</v>
      </c>
      <c r="F106" s="85">
        <f>SUM(F100:F105)</f>
        <v>0</v>
      </c>
      <c r="G106" s="297"/>
    </row>
    <row r="107" spans="1:8" x14ac:dyDescent="0.2">
      <c r="A107" s="179"/>
      <c r="B107" s="179"/>
      <c r="C107" s="179"/>
      <c r="D107" s="179"/>
      <c r="E107" s="179"/>
      <c r="F107" s="117"/>
      <c r="G107" s="297"/>
    </row>
    <row r="108" spans="1:8" x14ac:dyDescent="0.2">
      <c r="A108" s="179"/>
      <c r="B108" s="179"/>
      <c r="C108" s="179"/>
      <c r="D108" s="179"/>
      <c r="E108" s="179"/>
      <c r="F108" s="117"/>
      <c r="G108" s="297"/>
    </row>
    <row r="109" spans="1:8" x14ac:dyDescent="0.2">
      <c r="A109" s="673" t="s">
        <v>223</v>
      </c>
      <c r="B109" s="673"/>
      <c r="C109" s="673"/>
      <c r="D109" s="673"/>
      <c r="E109" s="673"/>
      <c r="F109" s="673"/>
      <c r="G109" s="297"/>
    </row>
    <row r="110" spans="1:8" x14ac:dyDescent="0.2">
      <c r="A110" s="118"/>
      <c r="B110" s="118"/>
      <c r="C110" s="118"/>
      <c r="D110" s="118"/>
      <c r="E110" s="118"/>
      <c r="F110" s="120"/>
      <c r="G110" s="297"/>
    </row>
    <row r="111" spans="1:8" x14ac:dyDescent="0.2">
      <c r="A111" s="673" t="s">
        <v>237</v>
      </c>
      <c r="B111" s="673"/>
      <c r="C111" s="673"/>
      <c r="D111" s="673"/>
      <c r="E111" s="673"/>
      <c r="F111" s="673"/>
      <c r="G111" s="297"/>
    </row>
    <row r="112" spans="1:8" x14ac:dyDescent="0.2">
      <c r="A112" s="179"/>
      <c r="B112" s="179"/>
      <c r="C112" s="179"/>
      <c r="D112" s="179"/>
      <c r="E112" s="179"/>
      <c r="F112" s="179"/>
      <c r="G112" s="297"/>
    </row>
    <row r="113" spans="1:9" x14ac:dyDescent="0.2">
      <c r="A113" s="178" t="s">
        <v>55</v>
      </c>
      <c r="B113" s="657" t="s">
        <v>238</v>
      </c>
      <c r="C113" s="658"/>
      <c r="D113" s="659"/>
      <c r="E113" s="178" t="s">
        <v>8</v>
      </c>
      <c r="F113" s="85" t="s">
        <v>9</v>
      </c>
      <c r="G113" s="297"/>
    </row>
    <row r="114" spans="1:9" x14ac:dyDescent="0.2">
      <c r="A114" s="84" t="s">
        <v>27</v>
      </c>
      <c r="B114" s="571" t="s">
        <v>239</v>
      </c>
      <c r="C114" s="572"/>
      <c r="D114" s="573"/>
      <c r="E114" s="3"/>
      <c r="F114" s="180"/>
      <c r="G114" s="297"/>
    </row>
    <row r="115" spans="1:9" x14ac:dyDescent="0.2">
      <c r="A115" s="84" t="s">
        <v>28</v>
      </c>
      <c r="B115" s="571" t="s">
        <v>240</v>
      </c>
      <c r="C115" s="572"/>
      <c r="D115" s="573"/>
      <c r="E115" s="3"/>
      <c r="F115" s="180"/>
      <c r="G115" s="297"/>
    </row>
    <row r="116" spans="1:9" x14ac:dyDescent="0.2">
      <c r="A116" s="84" t="s">
        <v>29</v>
      </c>
      <c r="B116" s="571" t="s">
        <v>241</v>
      </c>
      <c r="C116" s="572"/>
      <c r="D116" s="573"/>
      <c r="E116" s="3"/>
      <c r="F116" s="180"/>
      <c r="G116" s="297"/>
      <c r="I116" s="27"/>
    </row>
    <row r="117" spans="1:9" x14ac:dyDescent="0.2">
      <c r="A117" s="84" t="s">
        <v>30</v>
      </c>
      <c r="B117" s="569" t="s">
        <v>242</v>
      </c>
      <c r="C117" s="569"/>
      <c r="D117" s="569"/>
      <c r="E117" s="3"/>
      <c r="F117" s="180"/>
      <c r="G117" s="297"/>
    </row>
    <row r="118" spans="1:9" x14ac:dyDescent="0.2">
      <c r="A118" s="84" t="s">
        <v>42</v>
      </c>
      <c r="B118" s="660" t="s">
        <v>243</v>
      </c>
      <c r="C118" s="661"/>
      <c r="D118" s="662"/>
      <c r="E118" s="3"/>
      <c r="F118" s="180"/>
      <c r="G118" s="297"/>
      <c r="I118" s="27"/>
    </row>
    <row r="119" spans="1:9" x14ac:dyDescent="0.2">
      <c r="A119" s="84" t="s">
        <v>43</v>
      </c>
      <c r="B119" s="571" t="s">
        <v>244</v>
      </c>
      <c r="C119" s="572"/>
      <c r="D119" s="573"/>
      <c r="E119" s="3"/>
      <c r="F119" s="180"/>
      <c r="G119" s="297"/>
    </row>
    <row r="120" spans="1:9" ht="15" x14ac:dyDescent="0.2">
      <c r="A120" s="98"/>
      <c r="B120" s="663" t="s">
        <v>61</v>
      </c>
      <c r="C120" s="784"/>
      <c r="D120" s="785"/>
      <c r="E120" s="3">
        <f>SUM(E114:E119)</f>
        <v>0</v>
      </c>
      <c r="F120" s="85">
        <f>SUM(F114:F119)</f>
        <v>0</v>
      </c>
      <c r="G120" s="297"/>
    </row>
    <row r="121" spans="1:9" ht="13.5" x14ac:dyDescent="0.2">
      <c r="A121" s="305"/>
      <c r="B121" s="782"/>
      <c r="C121" s="783"/>
      <c r="D121" s="783"/>
      <c r="E121" s="783"/>
      <c r="F121" s="783"/>
      <c r="G121" s="297"/>
    </row>
    <row r="122" spans="1:9" ht="13.5" x14ac:dyDescent="0.2">
      <c r="A122" s="305"/>
      <c r="B122" s="782"/>
      <c r="C122" s="783"/>
      <c r="D122" s="783"/>
      <c r="E122" s="783"/>
      <c r="F122" s="783"/>
      <c r="G122" s="297"/>
    </row>
    <row r="123" spans="1:9" x14ac:dyDescent="0.2">
      <c r="A123" s="179"/>
      <c r="B123" s="179"/>
      <c r="C123" s="179"/>
      <c r="D123" s="179"/>
      <c r="E123" s="179"/>
      <c r="F123" s="117"/>
      <c r="G123" s="297"/>
    </row>
    <row r="124" spans="1:9" x14ac:dyDescent="0.2">
      <c r="A124" s="673" t="s">
        <v>245</v>
      </c>
      <c r="B124" s="673"/>
      <c r="C124" s="673"/>
      <c r="D124" s="673"/>
      <c r="E124" s="673"/>
      <c r="F124" s="673"/>
      <c r="G124" s="297"/>
    </row>
    <row r="125" spans="1:9" x14ac:dyDescent="0.2">
      <c r="A125" s="118"/>
      <c r="B125" s="118"/>
      <c r="C125" s="118"/>
      <c r="D125" s="118"/>
      <c r="E125" s="118"/>
      <c r="F125" s="120"/>
      <c r="G125" s="297"/>
    </row>
    <row r="126" spans="1:9" x14ac:dyDescent="0.2">
      <c r="A126" s="178" t="s">
        <v>58</v>
      </c>
      <c r="B126" s="657" t="s">
        <v>246</v>
      </c>
      <c r="C126" s="658"/>
      <c r="D126" s="659"/>
      <c r="E126" s="178" t="s">
        <v>8</v>
      </c>
      <c r="F126" s="85" t="s">
        <v>9</v>
      </c>
      <c r="G126" s="297"/>
    </row>
    <row r="127" spans="1:9" x14ac:dyDescent="0.2">
      <c r="A127" s="84" t="s">
        <v>27</v>
      </c>
      <c r="B127" s="569" t="s">
        <v>247</v>
      </c>
      <c r="C127" s="569"/>
      <c r="D127" s="569"/>
      <c r="E127" s="3"/>
      <c r="F127" s="180"/>
      <c r="G127" s="297"/>
    </row>
    <row r="128" spans="1:9" x14ac:dyDescent="0.2">
      <c r="A128" s="663" t="s">
        <v>61</v>
      </c>
      <c r="B128" s="664"/>
      <c r="C128" s="664"/>
      <c r="D128" s="664"/>
      <c r="E128" s="39">
        <f>E127</f>
        <v>0</v>
      </c>
      <c r="F128" s="85">
        <f>F127</f>
        <v>0</v>
      </c>
      <c r="G128" s="297"/>
    </row>
    <row r="129" spans="1:7" ht="13.5" x14ac:dyDescent="0.2">
      <c r="A129" s="305"/>
      <c r="B129" s="782"/>
      <c r="C129" s="783"/>
      <c r="D129" s="783"/>
      <c r="E129" s="783"/>
      <c r="F129" s="783"/>
      <c r="G129" s="297"/>
    </row>
    <row r="130" spans="1:7" x14ac:dyDescent="0.2">
      <c r="A130" s="118"/>
      <c r="B130" s="118"/>
      <c r="C130" s="118"/>
      <c r="D130" s="118"/>
      <c r="E130" s="118"/>
      <c r="F130" s="119"/>
      <c r="G130" s="297"/>
    </row>
    <row r="131" spans="1:7" x14ac:dyDescent="0.2">
      <c r="A131" s="656" t="s">
        <v>224</v>
      </c>
      <c r="B131" s="656"/>
      <c r="C131" s="656"/>
      <c r="D131" s="656"/>
      <c r="E131" s="656"/>
      <c r="F131" s="656"/>
      <c r="G131" s="297"/>
    </row>
    <row r="132" spans="1:7" x14ac:dyDescent="0.2">
      <c r="A132" s="179"/>
      <c r="B132" s="118"/>
      <c r="C132" s="118"/>
      <c r="D132" s="118"/>
      <c r="E132" s="118"/>
      <c r="F132" s="119"/>
      <c r="G132" s="297"/>
    </row>
    <row r="133" spans="1:7" x14ac:dyDescent="0.2">
      <c r="A133" s="178">
        <v>4</v>
      </c>
      <c r="B133" s="663" t="s">
        <v>225</v>
      </c>
      <c r="C133" s="664"/>
      <c r="D133" s="664"/>
      <c r="E133" s="665"/>
      <c r="F133" s="85" t="s">
        <v>9</v>
      </c>
      <c r="G133" s="297"/>
    </row>
    <row r="134" spans="1:7" x14ac:dyDescent="0.2">
      <c r="A134" s="121" t="s">
        <v>55</v>
      </c>
      <c r="B134" s="660" t="s">
        <v>238</v>
      </c>
      <c r="C134" s="661"/>
      <c r="D134" s="661"/>
      <c r="E134" s="662"/>
      <c r="F134" s="180">
        <f>F120</f>
        <v>0</v>
      </c>
      <c r="G134" s="297"/>
    </row>
    <row r="135" spans="1:7" x14ac:dyDescent="0.2">
      <c r="A135" s="121" t="s">
        <v>58</v>
      </c>
      <c r="B135" s="660" t="s">
        <v>246</v>
      </c>
      <c r="C135" s="661"/>
      <c r="D135" s="661"/>
      <c r="E135" s="662"/>
      <c r="F135" s="180">
        <f>F128</f>
        <v>0</v>
      </c>
      <c r="G135" s="297"/>
    </row>
    <row r="136" spans="1:7" x14ac:dyDescent="0.2">
      <c r="A136" s="663" t="s">
        <v>56</v>
      </c>
      <c r="B136" s="664"/>
      <c r="C136" s="664"/>
      <c r="D136" s="664"/>
      <c r="E136" s="665"/>
      <c r="F136" s="85">
        <f>SUM(F134:F135)</f>
        <v>0</v>
      </c>
      <c r="G136" s="297"/>
    </row>
    <row r="137" spans="1:7" x14ac:dyDescent="0.2">
      <c r="A137" s="118"/>
      <c r="B137" s="118"/>
      <c r="C137" s="118"/>
      <c r="D137" s="118"/>
      <c r="E137" s="118"/>
      <c r="F137" s="119"/>
      <c r="G137" s="297"/>
    </row>
    <row r="138" spans="1:7" x14ac:dyDescent="0.2">
      <c r="A138" s="118"/>
      <c r="B138" s="118"/>
      <c r="C138" s="118"/>
      <c r="D138" s="118"/>
      <c r="E138" s="118"/>
      <c r="F138" s="119"/>
      <c r="G138" s="297"/>
    </row>
    <row r="139" spans="1:7" x14ac:dyDescent="0.2">
      <c r="A139" s="781" t="s">
        <v>194</v>
      </c>
      <c r="B139" s="781"/>
      <c r="C139" s="781"/>
      <c r="D139" s="781"/>
      <c r="E139" s="781"/>
      <c r="F139" s="781"/>
      <c r="G139" s="297"/>
    </row>
    <row r="140" spans="1:7" x14ac:dyDescent="0.2">
      <c r="A140" s="118"/>
      <c r="B140" s="118"/>
      <c r="C140" s="118"/>
      <c r="D140" s="118"/>
      <c r="E140" s="118"/>
      <c r="F140" s="119"/>
      <c r="G140" s="297"/>
    </row>
    <row r="141" spans="1:7" x14ac:dyDescent="0.2">
      <c r="A141" s="84">
        <v>5</v>
      </c>
      <c r="B141" s="663" t="s">
        <v>25</v>
      </c>
      <c r="C141" s="664"/>
      <c r="D141" s="664"/>
      <c r="E141" s="665"/>
      <c r="F141" s="85" t="s">
        <v>9</v>
      </c>
      <c r="G141" s="297"/>
    </row>
    <row r="142" spans="1:7" x14ac:dyDescent="0.2">
      <c r="A142" s="84" t="s">
        <v>27</v>
      </c>
      <c r="B142" s="660" t="s">
        <v>104</v>
      </c>
      <c r="C142" s="661"/>
      <c r="D142" s="661"/>
      <c r="E142" s="662"/>
      <c r="F142" s="180">
        <f>SUM('(VI) Uniforme '!Y19)</f>
        <v>0</v>
      </c>
      <c r="G142" s="297"/>
    </row>
    <row r="143" spans="1:7" x14ac:dyDescent="0.2">
      <c r="A143" s="84" t="s">
        <v>28</v>
      </c>
      <c r="B143" s="660" t="s">
        <v>421</v>
      </c>
      <c r="C143" s="661"/>
      <c r="D143" s="661"/>
      <c r="E143" s="662"/>
      <c r="F143" s="180">
        <f>SUM('(IV) Ferramentas '!J65:K65)</f>
        <v>0</v>
      </c>
      <c r="G143" s="297"/>
    </row>
    <row r="144" spans="1:7" x14ac:dyDescent="0.2">
      <c r="A144" s="84" t="s">
        <v>29</v>
      </c>
      <c r="B144" s="660" t="s">
        <v>52</v>
      </c>
      <c r="C144" s="661"/>
      <c r="D144" s="661"/>
      <c r="E144" s="662"/>
      <c r="F144" s="180">
        <f>SUM('(V) Equipamentos'!I10:J10)</f>
        <v>0</v>
      </c>
      <c r="G144" s="297"/>
    </row>
    <row r="145" spans="1:7" x14ac:dyDescent="0.2">
      <c r="A145" s="84" t="s">
        <v>30</v>
      </c>
      <c r="B145" s="660" t="s">
        <v>911</v>
      </c>
      <c r="C145" s="661"/>
      <c r="D145" s="661"/>
      <c r="E145" s="662"/>
      <c r="F145" s="180">
        <f>SUM('(VII) EPI'!H28:I28)</f>
        <v>0</v>
      </c>
      <c r="G145" s="297"/>
    </row>
    <row r="146" spans="1:7" x14ac:dyDescent="0.2">
      <c r="A146" s="663" t="s">
        <v>56</v>
      </c>
      <c r="B146" s="664"/>
      <c r="C146" s="664"/>
      <c r="D146" s="664"/>
      <c r="E146" s="665"/>
      <c r="F146" s="85">
        <f>SUM(F142:F145)</f>
        <v>0</v>
      </c>
      <c r="G146" s="297"/>
    </row>
    <row r="147" spans="1:7" ht="13.5" x14ac:dyDescent="0.2">
      <c r="A147" s="305"/>
      <c r="B147" s="286"/>
      <c r="C147" s="118"/>
      <c r="D147" s="118"/>
      <c r="E147" s="118"/>
      <c r="F147" s="119"/>
      <c r="G147" s="297"/>
    </row>
    <row r="148" spans="1:7" x14ac:dyDescent="0.2">
      <c r="A148" s="118"/>
      <c r="B148" s="118"/>
      <c r="C148" s="118"/>
      <c r="D148" s="118"/>
      <c r="E148" s="118"/>
      <c r="F148" s="119"/>
      <c r="G148" s="297"/>
    </row>
    <row r="149" spans="1:7" x14ac:dyDescent="0.2">
      <c r="A149" s="656" t="s">
        <v>195</v>
      </c>
      <c r="B149" s="656"/>
      <c r="C149" s="656"/>
      <c r="D149" s="656"/>
      <c r="E149" s="656"/>
      <c r="F149" s="656"/>
      <c r="G149" s="297"/>
    </row>
    <row r="150" spans="1:7" x14ac:dyDescent="0.2">
      <c r="A150" s="118"/>
      <c r="B150" s="118"/>
      <c r="C150" s="118"/>
      <c r="D150" s="118"/>
      <c r="E150" s="118"/>
      <c r="F150" s="119"/>
      <c r="G150" s="297"/>
    </row>
    <row r="151" spans="1:7" x14ac:dyDescent="0.2">
      <c r="A151" s="178">
        <v>6</v>
      </c>
      <c r="B151" s="668" t="s">
        <v>80</v>
      </c>
      <c r="C151" s="668"/>
      <c r="D151" s="668"/>
      <c r="E151" s="178" t="s">
        <v>8</v>
      </c>
      <c r="F151" s="85" t="s">
        <v>9</v>
      </c>
      <c r="G151" s="297"/>
    </row>
    <row r="152" spans="1:7" x14ac:dyDescent="0.2">
      <c r="A152" s="84" t="s">
        <v>27</v>
      </c>
      <c r="B152" s="566" t="s">
        <v>248</v>
      </c>
      <c r="C152" s="566"/>
      <c r="D152" s="566"/>
      <c r="E152" s="3"/>
      <c r="F152" s="180"/>
      <c r="G152" s="297"/>
    </row>
    <row r="153" spans="1:7" x14ac:dyDescent="0.2">
      <c r="A153" s="84" t="s">
        <v>28</v>
      </c>
      <c r="B153" s="571" t="s">
        <v>20</v>
      </c>
      <c r="C153" s="572"/>
      <c r="D153" s="573"/>
      <c r="E153" s="3"/>
      <c r="F153" s="180"/>
      <c r="G153" s="297"/>
    </row>
    <row r="154" spans="1:7" x14ac:dyDescent="0.2">
      <c r="A154" s="84" t="s">
        <v>29</v>
      </c>
      <c r="B154" s="657" t="s">
        <v>21</v>
      </c>
      <c r="C154" s="658"/>
      <c r="D154" s="658"/>
      <c r="E154" s="52">
        <f>E155+E156+E157</f>
        <v>0</v>
      </c>
      <c r="F154" s="85">
        <f>SUM(F155:F157)</f>
        <v>0</v>
      </c>
      <c r="G154" s="297"/>
    </row>
    <row r="155" spans="1:7" x14ac:dyDescent="0.2">
      <c r="A155" s="106" t="s">
        <v>196</v>
      </c>
      <c r="B155" s="571" t="s">
        <v>22</v>
      </c>
      <c r="C155" s="572"/>
      <c r="D155" s="573"/>
      <c r="E155" s="3"/>
      <c r="F155" s="180"/>
      <c r="G155" s="297"/>
    </row>
    <row r="156" spans="1:7" x14ac:dyDescent="0.2">
      <c r="A156" s="106" t="s">
        <v>197</v>
      </c>
      <c r="B156" s="571" t="s">
        <v>23</v>
      </c>
      <c r="C156" s="572"/>
      <c r="D156" s="573"/>
      <c r="E156" s="3"/>
      <c r="F156" s="180"/>
      <c r="G156" s="297"/>
    </row>
    <row r="157" spans="1:7" x14ac:dyDescent="0.2">
      <c r="A157" s="106" t="s">
        <v>198</v>
      </c>
      <c r="B157" s="587" t="s">
        <v>24</v>
      </c>
      <c r="C157" s="588"/>
      <c r="D157" s="589"/>
      <c r="E157" s="3"/>
      <c r="F157" s="180"/>
      <c r="G157" s="297"/>
    </row>
    <row r="158" spans="1:7" x14ac:dyDescent="0.2">
      <c r="A158" s="663" t="s">
        <v>56</v>
      </c>
      <c r="B158" s="664"/>
      <c r="C158" s="664"/>
      <c r="D158" s="664"/>
      <c r="E158" s="665"/>
      <c r="F158" s="85">
        <f>F152+F153+F154</f>
        <v>0</v>
      </c>
      <c r="G158" s="297"/>
    </row>
    <row r="159" spans="1:7" x14ac:dyDescent="0.2">
      <c r="A159" s="308"/>
      <c r="B159" s="308"/>
      <c r="C159" s="118"/>
      <c r="D159" s="118"/>
      <c r="E159" s="118"/>
      <c r="F159" s="119"/>
      <c r="G159" s="297"/>
    </row>
    <row r="160" spans="1:7" x14ac:dyDescent="0.2">
      <c r="A160" s="308"/>
      <c r="B160" s="308"/>
      <c r="C160" s="118"/>
      <c r="D160" s="118"/>
      <c r="E160" s="118"/>
      <c r="F160" s="119"/>
      <c r="G160" s="297"/>
    </row>
    <row r="161" spans="1:7" x14ac:dyDescent="0.2">
      <c r="A161" s="308"/>
      <c r="B161" s="308"/>
      <c r="C161" s="118"/>
      <c r="D161" s="118"/>
      <c r="E161" s="118"/>
      <c r="F161" s="119"/>
      <c r="G161" s="297"/>
    </row>
    <row r="162" spans="1:7" x14ac:dyDescent="0.2">
      <c r="A162" s="308"/>
      <c r="B162" s="308"/>
      <c r="C162" s="118"/>
      <c r="D162" s="118"/>
      <c r="E162" s="118"/>
      <c r="F162" s="119"/>
      <c r="G162" s="297"/>
    </row>
    <row r="163" spans="1:7" x14ac:dyDescent="0.2">
      <c r="A163" s="656" t="s">
        <v>226</v>
      </c>
      <c r="B163" s="656"/>
      <c r="C163" s="656"/>
      <c r="D163" s="656"/>
      <c r="E163" s="656"/>
      <c r="F163" s="656"/>
      <c r="G163" s="297"/>
    </row>
    <row r="164" spans="1:7" x14ac:dyDescent="0.2">
      <c r="A164" s="657" t="s">
        <v>146</v>
      </c>
      <c r="B164" s="658"/>
      <c r="C164" s="658"/>
      <c r="D164" s="658"/>
      <c r="E164" s="659"/>
      <c r="F164" s="85" t="s">
        <v>9</v>
      </c>
      <c r="G164" s="297"/>
    </row>
    <row r="165" spans="1:7" x14ac:dyDescent="0.2">
      <c r="A165" s="84" t="s">
        <v>27</v>
      </c>
      <c r="B165" s="660" t="s">
        <v>88</v>
      </c>
      <c r="C165" s="661"/>
      <c r="D165" s="661"/>
      <c r="E165" s="662"/>
      <c r="F165" s="180">
        <f>F44</f>
        <v>0</v>
      </c>
      <c r="G165" s="297"/>
    </row>
    <row r="166" spans="1:7" x14ac:dyDescent="0.2">
      <c r="A166" s="84" t="s">
        <v>28</v>
      </c>
      <c r="B166" s="660" t="s">
        <v>199</v>
      </c>
      <c r="C166" s="661"/>
      <c r="D166" s="661"/>
      <c r="E166" s="662"/>
      <c r="F166" s="180">
        <f>F94</f>
        <v>0</v>
      </c>
      <c r="G166" s="297"/>
    </row>
    <row r="167" spans="1:7" x14ac:dyDescent="0.2">
      <c r="A167" s="84" t="s">
        <v>29</v>
      </c>
      <c r="B167" s="660" t="s">
        <v>200</v>
      </c>
      <c r="C167" s="661"/>
      <c r="D167" s="661"/>
      <c r="E167" s="662"/>
      <c r="F167" s="180">
        <f>F106</f>
        <v>0</v>
      </c>
      <c r="G167" s="297"/>
    </row>
    <row r="168" spans="1:7" x14ac:dyDescent="0.2">
      <c r="A168" s="84" t="s">
        <v>30</v>
      </c>
      <c r="B168" s="660" t="s">
        <v>201</v>
      </c>
      <c r="C168" s="661"/>
      <c r="D168" s="661"/>
      <c r="E168" s="662"/>
      <c r="F168" s="180">
        <f>F136</f>
        <v>0</v>
      </c>
      <c r="G168" s="297"/>
    </row>
    <row r="169" spans="1:7" x14ac:dyDescent="0.2">
      <c r="A169" s="84" t="s">
        <v>42</v>
      </c>
      <c r="B169" s="660" t="s">
        <v>229</v>
      </c>
      <c r="C169" s="661"/>
      <c r="D169" s="661"/>
      <c r="E169" s="662"/>
      <c r="F169" s="180">
        <f>F146</f>
        <v>0</v>
      </c>
      <c r="G169" s="297"/>
    </row>
    <row r="170" spans="1:7" x14ac:dyDescent="0.2">
      <c r="A170" s="663" t="s">
        <v>228</v>
      </c>
      <c r="B170" s="664"/>
      <c r="C170" s="664"/>
      <c r="D170" s="664"/>
      <c r="E170" s="665"/>
      <c r="F170" s="85">
        <f>SUM(F165:F169)</f>
        <v>0</v>
      </c>
      <c r="G170" s="297"/>
    </row>
    <row r="171" spans="1:7" x14ac:dyDescent="0.2">
      <c r="A171" s="84" t="s">
        <v>43</v>
      </c>
      <c r="B171" s="660" t="s">
        <v>230</v>
      </c>
      <c r="C171" s="661"/>
      <c r="D171" s="661"/>
      <c r="E171" s="662"/>
      <c r="F171" s="180">
        <f>F158</f>
        <v>0</v>
      </c>
      <c r="G171" s="297"/>
    </row>
    <row r="172" spans="1:7" x14ac:dyDescent="0.2">
      <c r="A172" s="663" t="s">
        <v>227</v>
      </c>
      <c r="B172" s="664"/>
      <c r="C172" s="664"/>
      <c r="D172" s="664"/>
      <c r="E172" s="665"/>
      <c r="F172" s="85">
        <f>SUM(F170:F171)</f>
        <v>0</v>
      </c>
      <c r="G172" s="306"/>
    </row>
    <row r="173" spans="1:7" ht="15" x14ac:dyDescent="0.2">
      <c r="A173" s="666" t="s">
        <v>232</v>
      </c>
      <c r="B173" s="780"/>
      <c r="C173" s="780"/>
      <c r="D173" s="780"/>
      <c r="E173" s="780"/>
      <c r="F173" s="85" t="e">
        <f>F172/F44</f>
        <v>#DIV/0!</v>
      </c>
      <c r="G173" s="309"/>
    </row>
    <row r="174" spans="1:7" x14ac:dyDescent="0.2">
      <c r="A174" s="118"/>
      <c r="B174" s="286"/>
      <c r="C174" s="286"/>
      <c r="D174" s="181"/>
      <c r="E174" s="181"/>
      <c r="F174" s="96"/>
      <c r="G174" s="297"/>
    </row>
    <row r="175" spans="1:7" x14ac:dyDescent="0.2">
      <c r="C175" s="125"/>
      <c r="F175" s="126"/>
    </row>
    <row r="176" spans="1:7" x14ac:dyDescent="0.2">
      <c r="C176" s="125"/>
      <c r="D176" s="127"/>
      <c r="E176" s="127"/>
      <c r="F176" s="128"/>
    </row>
    <row r="177" spans="3:6" x14ac:dyDescent="0.2">
      <c r="C177" s="125"/>
    </row>
    <row r="178" spans="3:6" x14ac:dyDescent="0.2">
      <c r="C178" s="125"/>
      <c r="D178" s="127"/>
      <c r="E178" s="127"/>
      <c r="F178" s="128"/>
    </row>
    <row r="179" spans="3:6" x14ac:dyDescent="0.2">
      <c r="C179" s="125"/>
      <c r="D179" s="129"/>
      <c r="E179" s="129"/>
      <c r="F179" s="130"/>
    </row>
    <row r="180" spans="3:6" x14ac:dyDescent="0.2">
      <c r="C180" s="125"/>
      <c r="F180" s="126"/>
    </row>
    <row r="181" spans="3:6" x14ac:dyDescent="0.2">
      <c r="C181" s="125"/>
      <c r="F181" s="126"/>
    </row>
    <row r="182" spans="3:6" x14ac:dyDescent="0.2">
      <c r="C182" s="125"/>
      <c r="F182" s="126"/>
    </row>
    <row r="183" spans="3:6" x14ac:dyDescent="0.2">
      <c r="C183" s="125"/>
    </row>
    <row r="184" spans="3:6" x14ac:dyDescent="0.2">
      <c r="C184" s="125"/>
    </row>
  </sheetData>
  <mergeCells count="120">
    <mergeCell ref="B42:D42"/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5"/>
  <sheetViews>
    <sheetView showGridLines="0" zoomScale="120" zoomScaleNormal="120" workbookViewId="0">
      <pane ySplit="5" topLeftCell="A13" activePane="bottomLeft" state="frozen"/>
      <selection activeCell="G55" sqref="G55"/>
      <selection pane="bottomLeft" activeCell="F188" sqref="F188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816"/>
      <c r="B5" s="817"/>
      <c r="C5" s="817"/>
      <c r="D5" s="818"/>
      <c r="E5" s="818"/>
      <c r="F5" s="819"/>
      <c r="G5" s="819"/>
    </row>
    <row r="6" spans="1:7" ht="15.75" x14ac:dyDescent="0.2">
      <c r="A6" s="741" t="s">
        <v>870</v>
      </c>
      <c r="B6" s="742"/>
      <c r="C6" s="742"/>
      <c r="D6" s="742"/>
      <c r="E6" s="742"/>
      <c r="F6" s="742"/>
      <c r="G6" s="297"/>
    </row>
    <row r="7" spans="1:7" x14ac:dyDescent="0.2">
      <c r="A7" s="296" t="s">
        <v>876</v>
      </c>
      <c r="B7" s="296"/>
      <c r="C7" s="296"/>
      <c r="D7" s="296"/>
      <c r="E7" s="296"/>
      <c r="F7" s="296"/>
      <c r="G7" s="297"/>
    </row>
    <row r="8" spans="1:7" x14ac:dyDescent="0.2">
      <c r="A8" s="118"/>
      <c r="B8" s="118"/>
      <c r="C8" s="118"/>
      <c r="D8" s="118"/>
      <c r="E8" s="118"/>
      <c r="F8" s="119"/>
      <c r="G8" s="297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  <c r="G9" s="297"/>
    </row>
    <row r="10" spans="1:7" x14ac:dyDescent="0.2">
      <c r="A10" s="250"/>
      <c r="B10" s="254" t="s">
        <v>120</v>
      </c>
      <c r="C10" s="778"/>
      <c r="D10" s="778"/>
      <c r="E10" s="778"/>
      <c r="F10" s="778"/>
      <c r="G10" s="297"/>
    </row>
    <row r="11" spans="1:7" x14ac:dyDescent="0.2">
      <c r="A11" s="250"/>
      <c r="B11" s="254" t="s">
        <v>0</v>
      </c>
      <c r="C11" s="778"/>
      <c r="D11" s="778"/>
      <c r="E11" s="778"/>
      <c r="F11" s="778"/>
      <c r="G11" s="297"/>
    </row>
    <row r="12" spans="1:7" x14ac:dyDescent="0.2">
      <c r="A12" s="250"/>
      <c r="B12" s="250"/>
      <c r="C12" s="250"/>
      <c r="D12" s="250"/>
      <c r="E12" s="250"/>
      <c r="F12" s="251"/>
      <c r="G12" s="297"/>
    </row>
    <row r="13" spans="1:7" x14ac:dyDescent="0.2">
      <c r="A13" s="689" t="s">
        <v>1</v>
      </c>
      <c r="B13" s="689"/>
      <c r="C13" s="689"/>
      <c r="D13" s="689"/>
      <c r="E13" s="689"/>
      <c r="F13" s="689"/>
      <c r="G13" s="297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  <c r="G14" s="2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  <c r="G15" s="297"/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5"/>
      <c r="G16" s="297"/>
    </row>
    <row r="17" spans="1:7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  <c r="G17" s="297"/>
    </row>
    <row r="18" spans="1:7" x14ac:dyDescent="0.2">
      <c r="A18" s="250"/>
      <c r="B18" s="250"/>
      <c r="C18" s="250"/>
      <c r="D18" s="250"/>
      <c r="E18" s="250"/>
      <c r="F18" s="251"/>
      <c r="G18" s="297"/>
    </row>
    <row r="19" spans="1:7" x14ac:dyDescent="0.2">
      <c r="A19" s="689" t="s">
        <v>31</v>
      </c>
      <c r="B19" s="689"/>
      <c r="C19" s="689"/>
      <c r="D19" s="689"/>
      <c r="E19" s="689"/>
      <c r="F19" s="689"/>
      <c r="G19" s="297"/>
    </row>
    <row r="20" spans="1:7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  <c r="G20" s="297"/>
    </row>
    <row r="21" spans="1:7" ht="15" x14ac:dyDescent="0.2">
      <c r="A21" s="680" t="s">
        <v>249</v>
      </c>
      <c r="B21" s="724"/>
      <c r="C21" s="725"/>
      <c r="D21" s="689" t="s">
        <v>250</v>
      </c>
      <c r="E21" s="726"/>
      <c r="F21" s="416">
        <v>2</v>
      </c>
      <c r="G21" s="297"/>
    </row>
    <row r="22" spans="1:7" x14ac:dyDescent="0.2">
      <c r="A22" s="250"/>
      <c r="B22" s="250"/>
      <c r="C22" s="250"/>
      <c r="D22" s="250"/>
      <c r="E22" s="250"/>
      <c r="F22" s="251"/>
      <c r="G22" s="297"/>
    </row>
    <row r="23" spans="1:7" x14ac:dyDescent="0.2">
      <c r="A23" s="404" t="s">
        <v>4</v>
      </c>
      <c r="B23" s="407"/>
      <c r="C23" s="407"/>
      <c r="D23" s="407"/>
      <c r="E23" s="407"/>
      <c r="F23" s="407"/>
      <c r="G23" s="297"/>
    </row>
    <row r="24" spans="1:7" x14ac:dyDescent="0.2">
      <c r="A24" s="268" t="s">
        <v>214</v>
      </c>
      <c r="B24" s="398"/>
      <c r="C24" s="398"/>
      <c r="D24" s="398"/>
      <c r="E24" s="398"/>
      <c r="F24" s="399"/>
      <c r="G24" s="297"/>
    </row>
    <row r="25" spans="1:7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  <c r="G25" s="297"/>
    </row>
    <row r="26" spans="1:7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283</v>
      </c>
      <c r="G26" s="297"/>
    </row>
    <row r="27" spans="1:7" ht="13.5" thickBot="1" x14ac:dyDescent="0.25">
      <c r="A27" s="413">
        <v>3</v>
      </c>
      <c r="B27" s="401" t="s">
        <v>35</v>
      </c>
      <c r="C27" s="402"/>
      <c r="D27" s="402"/>
      <c r="E27" s="402"/>
      <c r="F27" s="511"/>
      <c r="G27" s="297"/>
    </row>
    <row r="28" spans="1:7" x14ac:dyDescent="0.2">
      <c r="A28" s="413">
        <v>4</v>
      </c>
      <c r="B28" s="401" t="s">
        <v>6</v>
      </c>
      <c r="C28" s="402"/>
      <c r="D28" s="402"/>
      <c r="E28" s="403"/>
      <c r="F28" s="271" t="s">
        <v>282</v>
      </c>
      <c r="G28" s="297"/>
    </row>
    <row r="29" spans="1:7" x14ac:dyDescent="0.2">
      <c r="A29" s="413">
        <v>5</v>
      </c>
      <c r="B29" s="401" t="s">
        <v>7</v>
      </c>
      <c r="C29" s="402"/>
      <c r="D29" s="402"/>
      <c r="E29" s="403"/>
      <c r="F29" s="417"/>
      <c r="G29" s="297"/>
    </row>
    <row r="30" spans="1:7" ht="15" x14ac:dyDescent="0.2">
      <c r="A30" s="414"/>
      <c r="B30" s="277"/>
      <c r="C30" s="277"/>
      <c r="D30" s="727" t="s">
        <v>865</v>
      </c>
      <c r="E30" s="726"/>
      <c r="F30" s="115">
        <v>1045</v>
      </c>
      <c r="G30" s="297"/>
    </row>
    <row r="31" spans="1:7" s="37" customFormat="1" ht="13.5" x14ac:dyDescent="0.2">
      <c r="A31" s="298"/>
      <c r="B31" s="107"/>
      <c r="C31" s="299"/>
      <c r="D31" s="179"/>
      <c r="E31" s="179"/>
      <c r="F31" s="300"/>
      <c r="G31" s="297"/>
    </row>
    <row r="32" spans="1:7" s="37" customFormat="1" ht="13.5" x14ac:dyDescent="0.2">
      <c r="A32" s="298"/>
      <c r="B32" s="107"/>
      <c r="C32" s="299"/>
      <c r="D32" s="179"/>
      <c r="E32" s="179"/>
      <c r="F32" s="300"/>
      <c r="G32" s="297"/>
    </row>
    <row r="33" spans="1:7" x14ac:dyDescent="0.2">
      <c r="A33" s="181"/>
      <c r="B33" s="107"/>
      <c r="C33" s="107"/>
      <c r="D33" s="107"/>
      <c r="E33" s="96"/>
      <c r="F33" s="96"/>
      <c r="G33" s="297"/>
    </row>
    <row r="34" spans="1:7" x14ac:dyDescent="0.2">
      <c r="A34" s="181"/>
      <c r="B34" s="107"/>
      <c r="C34" s="107"/>
      <c r="D34" s="107"/>
      <c r="E34" s="96"/>
      <c r="F34" s="96"/>
      <c r="G34" s="297"/>
    </row>
    <row r="35" spans="1:7" x14ac:dyDescent="0.2">
      <c r="A35" s="181"/>
      <c r="B35" s="673" t="s">
        <v>36</v>
      </c>
      <c r="C35" s="673"/>
      <c r="D35" s="673"/>
      <c r="E35" s="673"/>
      <c r="F35" s="673"/>
      <c r="G35" s="297"/>
    </row>
    <row r="36" spans="1:7" x14ac:dyDescent="0.2">
      <c r="A36" s="118"/>
      <c r="B36" s="118"/>
      <c r="C36" s="118"/>
      <c r="D36" s="118"/>
      <c r="E36" s="118"/>
      <c r="F36" s="119"/>
      <c r="G36" s="297"/>
    </row>
    <row r="37" spans="1:7" ht="15" x14ac:dyDescent="0.2">
      <c r="A37" s="84">
        <v>1</v>
      </c>
      <c r="B37" s="663" t="s">
        <v>37</v>
      </c>
      <c r="C37" s="807"/>
      <c r="D37" s="808"/>
      <c r="E37" s="85" t="s">
        <v>8</v>
      </c>
      <c r="F37" s="178" t="s">
        <v>9</v>
      </c>
      <c r="G37" s="297"/>
    </row>
    <row r="38" spans="1:7" ht="15" x14ac:dyDescent="0.2">
      <c r="A38" s="84" t="s">
        <v>27</v>
      </c>
      <c r="B38" s="660" t="s">
        <v>38</v>
      </c>
      <c r="C38" s="795"/>
      <c r="D38" s="796"/>
      <c r="E38" s="114"/>
      <c r="F38" s="180"/>
      <c r="G38" s="301"/>
    </row>
    <row r="39" spans="1:7" ht="15" x14ac:dyDescent="0.2">
      <c r="A39" s="84" t="s">
        <v>28</v>
      </c>
      <c r="B39" s="660" t="s">
        <v>807</v>
      </c>
      <c r="C39" s="795"/>
      <c r="D39" s="796"/>
      <c r="E39" s="3"/>
      <c r="F39" s="180"/>
      <c r="G39" s="301"/>
    </row>
    <row r="40" spans="1:7" ht="15" x14ac:dyDescent="0.2">
      <c r="A40" s="84" t="s">
        <v>29</v>
      </c>
      <c r="B40" s="810" t="s">
        <v>808</v>
      </c>
      <c r="C40" s="811"/>
      <c r="D40" s="812"/>
      <c r="E40" s="3"/>
      <c r="F40" s="180"/>
      <c r="G40" s="302"/>
    </row>
    <row r="41" spans="1:7" ht="15" x14ac:dyDescent="0.2">
      <c r="A41" s="98" t="s">
        <v>30</v>
      </c>
      <c r="B41" s="660" t="s">
        <v>809</v>
      </c>
      <c r="C41" s="795"/>
      <c r="D41" s="796"/>
      <c r="E41" s="512"/>
      <c r="F41" s="303"/>
      <c r="G41" s="302"/>
    </row>
    <row r="42" spans="1:7" ht="15" x14ac:dyDescent="0.2">
      <c r="A42" s="98" t="s">
        <v>42</v>
      </c>
      <c r="B42" s="813" t="s">
        <v>215</v>
      </c>
      <c r="C42" s="814"/>
      <c r="D42" s="815"/>
      <c r="E42" s="512"/>
      <c r="F42" s="180"/>
      <c r="G42" s="304"/>
    </row>
    <row r="43" spans="1:7" x14ac:dyDescent="0.2">
      <c r="A43" s="84" t="s">
        <v>43</v>
      </c>
      <c r="B43" s="175" t="s">
        <v>11</v>
      </c>
      <c r="C43" s="176"/>
      <c r="D43" s="177"/>
      <c r="E43" s="3"/>
      <c r="F43" s="180"/>
      <c r="G43" s="297"/>
    </row>
    <row r="44" spans="1:7" ht="15" x14ac:dyDescent="0.2">
      <c r="A44" s="804" t="s">
        <v>26</v>
      </c>
      <c r="B44" s="805"/>
      <c r="C44" s="805"/>
      <c r="D44" s="805"/>
      <c r="E44" s="806"/>
      <c r="F44" s="85">
        <f>SUM(F38:F43)</f>
        <v>0</v>
      </c>
      <c r="G44" s="297"/>
    </row>
    <row r="45" spans="1:7" ht="13.5" x14ac:dyDescent="0.2">
      <c r="A45" s="298"/>
      <c r="B45" s="782"/>
      <c r="C45" s="801"/>
      <c r="D45" s="801"/>
      <c r="E45" s="801"/>
      <c r="F45" s="801"/>
      <c r="G45" s="297"/>
    </row>
    <row r="46" spans="1:7" x14ac:dyDescent="0.2">
      <c r="A46" s="299"/>
      <c r="B46" s="299"/>
      <c r="C46" s="179"/>
      <c r="D46" s="179"/>
      <c r="E46" s="179"/>
      <c r="F46" s="117"/>
      <c r="G46" s="297"/>
    </row>
    <row r="47" spans="1:7" ht="13.5" x14ac:dyDescent="0.2">
      <c r="A47" s="298"/>
      <c r="B47" s="782"/>
      <c r="C47" s="801"/>
      <c r="D47" s="801"/>
      <c r="E47" s="801"/>
      <c r="F47" s="801"/>
      <c r="G47" s="297"/>
    </row>
    <row r="48" spans="1:7" x14ac:dyDescent="0.2">
      <c r="A48" s="118"/>
      <c r="B48" s="118"/>
      <c r="C48" s="118"/>
      <c r="D48" s="118"/>
      <c r="E48" s="118"/>
      <c r="F48" s="119"/>
      <c r="G48" s="297"/>
    </row>
    <row r="49" spans="1:7" x14ac:dyDescent="0.2">
      <c r="A49" s="781" t="s">
        <v>183</v>
      </c>
      <c r="B49" s="781"/>
      <c r="C49" s="781"/>
      <c r="D49" s="781"/>
      <c r="E49" s="781"/>
      <c r="F49" s="781"/>
      <c r="G49" s="297"/>
    </row>
    <row r="50" spans="1:7" x14ac:dyDescent="0.2">
      <c r="A50" s="110"/>
      <c r="B50" s="110"/>
      <c r="C50" s="110"/>
      <c r="D50" s="110"/>
      <c r="E50" s="110"/>
      <c r="F50" s="110"/>
      <c r="G50" s="297"/>
    </row>
    <row r="51" spans="1:7" ht="15" x14ac:dyDescent="0.2">
      <c r="A51" s="802" t="s">
        <v>184</v>
      </c>
      <c r="B51" s="803"/>
      <c r="C51" s="803"/>
      <c r="D51" s="803"/>
      <c r="E51" s="803"/>
      <c r="F51" s="803"/>
      <c r="G51" s="297"/>
    </row>
    <row r="52" spans="1:7" ht="15" x14ac:dyDescent="0.2">
      <c r="A52" s="84" t="s">
        <v>185</v>
      </c>
      <c r="B52" s="663" t="s">
        <v>187</v>
      </c>
      <c r="C52" s="807"/>
      <c r="D52" s="808"/>
      <c r="E52" s="178" t="s">
        <v>8</v>
      </c>
      <c r="F52" s="85" t="s">
        <v>9</v>
      </c>
      <c r="G52" s="297"/>
    </row>
    <row r="53" spans="1:7" ht="15" x14ac:dyDescent="0.2">
      <c r="A53" s="84" t="s">
        <v>27</v>
      </c>
      <c r="B53" s="660" t="s">
        <v>186</v>
      </c>
      <c r="C53" s="661"/>
      <c r="D53" s="809"/>
      <c r="E53" s="3"/>
      <c r="F53" s="180"/>
      <c r="G53" s="297"/>
    </row>
    <row r="54" spans="1:7" ht="15" x14ac:dyDescent="0.2">
      <c r="A54" s="84" t="s">
        <v>28</v>
      </c>
      <c r="B54" s="660" t="s">
        <v>233</v>
      </c>
      <c r="C54" s="661"/>
      <c r="D54" s="809"/>
      <c r="E54" s="3"/>
      <c r="F54" s="180"/>
      <c r="G54" s="297"/>
    </row>
    <row r="55" spans="1:7" ht="15" x14ac:dyDescent="0.2">
      <c r="A55" s="84"/>
      <c r="B55" s="663" t="s">
        <v>61</v>
      </c>
      <c r="C55" s="784"/>
      <c r="D55" s="785"/>
      <c r="E55" s="3">
        <f>SUM(E53:E54)</f>
        <v>0</v>
      </c>
      <c r="F55" s="85">
        <f>SUM(F53:F54)</f>
        <v>0</v>
      </c>
      <c r="G55" s="297"/>
    </row>
    <row r="56" spans="1:7" x14ac:dyDescent="0.2">
      <c r="A56" s="84" t="s">
        <v>29</v>
      </c>
      <c r="B56" s="569" t="s">
        <v>205</v>
      </c>
      <c r="C56" s="569"/>
      <c r="D56" s="569"/>
      <c r="E56" s="3">
        <f>E55*E70</f>
        <v>0</v>
      </c>
      <c r="F56" s="180">
        <f>E56*$F$44</f>
        <v>0</v>
      </c>
      <c r="G56" s="297"/>
    </row>
    <row r="57" spans="1:7" x14ac:dyDescent="0.2">
      <c r="A57" s="663" t="s">
        <v>56</v>
      </c>
      <c r="B57" s="664"/>
      <c r="C57" s="664"/>
      <c r="D57" s="664"/>
      <c r="E57" s="39">
        <f>SUM(E55:E56)</f>
        <v>0</v>
      </c>
      <c r="F57" s="85">
        <f>SUM(F55:F56)</f>
        <v>0</v>
      </c>
      <c r="G57" s="297"/>
    </row>
    <row r="58" spans="1:7" ht="13.5" x14ac:dyDescent="0.2">
      <c r="A58" s="298"/>
      <c r="B58" s="782"/>
      <c r="C58" s="801"/>
      <c r="D58" s="801"/>
      <c r="E58" s="801"/>
      <c r="F58" s="801"/>
      <c r="G58" s="297"/>
    </row>
    <row r="59" spans="1:7" x14ac:dyDescent="0.2">
      <c r="A59" s="181"/>
      <c r="B59" s="95"/>
      <c r="C59" s="95"/>
      <c r="D59" s="95"/>
      <c r="E59" s="116"/>
      <c r="F59" s="96"/>
      <c r="G59" s="297"/>
    </row>
    <row r="60" spans="1:7" ht="28.5" customHeight="1" x14ac:dyDescent="0.2">
      <c r="A60" s="802" t="s">
        <v>234</v>
      </c>
      <c r="B60" s="803"/>
      <c r="C60" s="803"/>
      <c r="D60" s="803"/>
      <c r="E60" s="803"/>
      <c r="F60" s="803"/>
      <c r="G60" s="297"/>
    </row>
    <row r="61" spans="1:7" x14ac:dyDescent="0.2">
      <c r="A61" s="178" t="s">
        <v>188</v>
      </c>
      <c r="B61" s="668" t="s">
        <v>207</v>
      </c>
      <c r="C61" s="668"/>
      <c r="D61" s="668"/>
      <c r="E61" s="178" t="s">
        <v>8</v>
      </c>
      <c r="F61" s="85" t="s">
        <v>9</v>
      </c>
      <c r="G61" s="297"/>
    </row>
    <row r="62" spans="1:7" x14ac:dyDescent="0.2">
      <c r="A62" s="84" t="s">
        <v>27</v>
      </c>
      <c r="B62" s="566" t="s">
        <v>208</v>
      </c>
      <c r="C62" s="566"/>
      <c r="D62" s="566"/>
      <c r="E62" s="3"/>
      <c r="F62" s="180"/>
      <c r="G62" s="297"/>
    </row>
    <row r="63" spans="1:7" x14ac:dyDescent="0.2">
      <c r="A63" s="84" t="s">
        <v>28</v>
      </c>
      <c r="B63" s="566" t="s">
        <v>18</v>
      </c>
      <c r="C63" s="566"/>
      <c r="D63" s="566"/>
      <c r="E63" s="3"/>
      <c r="F63" s="180"/>
      <c r="G63" s="297"/>
    </row>
    <row r="64" spans="1:7" ht="13.5" x14ac:dyDescent="0.2">
      <c r="A64" s="84" t="s">
        <v>29</v>
      </c>
      <c r="B64" s="566" t="s">
        <v>204</v>
      </c>
      <c r="C64" s="566"/>
      <c r="D64" s="566"/>
      <c r="E64" s="3"/>
      <c r="F64" s="180"/>
      <c r="G64" s="297"/>
    </row>
    <row r="65" spans="1:7" x14ac:dyDescent="0.2">
      <c r="A65" s="84" t="s">
        <v>30</v>
      </c>
      <c r="B65" s="566" t="s">
        <v>13</v>
      </c>
      <c r="C65" s="566"/>
      <c r="D65" s="566"/>
      <c r="E65" s="3"/>
      <c r="F65" s="180"/>
      <c r="G65" s="297"/>
    </row>
    <row r="66" spans="1:7" x14ac:dyDescent="0.2">
      <c r="A66" s="84" t="s">
        <v>42</v>
      </c>
      <c r="B66" s="566" t="s">
        <v>235</v>
      </c>
      <c r="C66" s="566"/>
      <c r="D66" s="566"/>
      <c r="E66" s="3"/>
      <c r="F66" s="180"/>
      <c r="G66" s="297"/>
    </row>
    <row r="67" spans="1:7" ht="15" x14ac:dyDescent="0.2">
      <c r="A67" s="84" t="s">
        <v>43</v>
      </c>
      <c r="B67" s="660" t="s">
        <v>190</v>
      </c>
      <c r="C67" s="795"/>
      <c r="D67" s="796"/>
      <c r="E67" s="3"/>
      <c r="F67" s="180"/>
      <c r="G67" s="297"/>
    </row>
    <row r="68" spans="1:7" x14ac:dyDescent="0.2">
      <c r="A68" s="84" t="s">
        <v>44</v>
      </c>
      <c r="B68" s="566" t="s">
        <v>15</v>
      </c>
      <c r="C68" s="566"/>
      <c r="D68" s="566"/>
      <c r="E68" s="3"/>
      <c r="F68" s="180"/>
      <c r="G68" s="297"/>
    </row>
    <row r="69" spans="1:7" x14ac:dyDescent="0.2">
      <c r="A69" s="84" t="s">
        <v>45</v>
      </c>
      <c r="B69" s="566" t="s">
        <v>16</v>
      </c>
      <c r="C69" s="566"/>
      <c r="D69" s="566"/>
      <c r="E69" s="3"/>
      <c r="F69" s="180"/>
      <c r="G69" s="297"/>
    </row>
    <row r="70" spans="1:7" x14ac:dyDescent="0.2">
      <c r="A70" s="668" t="s">
        <v>56</v>
      </c>
      <c r="B70" s="668"/>
      <c r="C70" s="668"/>
      <c r="D70" s="668"/>
      <c r="E70" s="39">
        <f>SUM(E62:E69)</f>
        <v>0</v>
      </c>
      <c r="F70" s="85">
        <f>SUM(F62:F69)</f>
        <v>0</v>
      </c>
      <c r="G70" s="297"/>
    </row>
    <row r="71" spans="1:7" s="37" customFormat="1" ht="13.5" x14ac:dyDescent="0.2">
      <c r="A71" s="305"/>
      <c r="B71" s="797"/>
      <c r="C71" s="798"/>
      <c r="D71" s="798"/>
      <c r="E71" s="798"/>
      <c r="F71" s="798"/>
      <c r="G71" s="297"/>
    </row>
    <row r="72" spans="1:7" s="37" customFormat="1" ht="13.5" x14ac:dyDescent="0.2">
      <c r="A72" s="305"/>
      <c r="B72" s="782"/>
      <c r="C72" s="799"/>
      <c r="D72" s="799"/>
      <c r="E72" s="799"/>
      <c r="F72" s="799"/>
      <c r="G72" s="297"/>
    </row>
    <row r="73" spans="1:7" x14ac:dyDescent="0.2">
      <c r="A73" s="181"/>
      <c r="B73" s="95"/>
      <c r="C73" s="95"/>
      <c r="D73" s="95"/>
      <c r="E73" s="116"/>
      <c r="F73" s="96"/>
      <c r="G73" s="306"/>
    </row>
    <row r="74" spans="1:7" ht="15" x14ac:dyDescent="0.2">
      <c r="A74" s="800" t="s">
        <v>193</v>
      </c>
      <c r="B74" s="794"/>
      <c r="C74" s="794"/>
      <c r="D74" s="794"/>
      <c r="E74" s="794"/>
      <c r="F74" s="794"/>
      <c r="G74" s="306"/>
    </row>
    <row r="75" spans="1:7" x14ac:dyDescent="0.2">
      <c r="A75" s="181"/>
      <c r="B75" s="95"/>
      <c r="C75" s="95"/>
      <c r="D75" s="95"/>
      <c r="E75" s="116"/>
      <c r="F75" s="96"/>
      <c r="G75" s="306"/>
    </row>
    <row r="76" spans="1:7" ht="15" x14ac:dyDescent="0.2">
      <c r="A76" s="178" t="s">
        <v>191</v>
      </c>
      <c r="B76" s="663" t="s">
        <v>47</v>
      </c>
      <c r="C76" s="808"/>
      <c r="D76" s="178" t="s">
        <v>173</v>
      </c>
      <c r="E76" s="178" t="s">
        <v>174</v>
      </c>
      <c r="F76" s="85" t="s">
        <v>9</v>
      </c>
      <c r="G76" s="297"/>
    </row>
    <row r="77" spans="1:7" x14ac:dyDescent="0.2">
      <c r="A77" s="413" t="s">
        <v>27</v>
      </c>
      <c r="B77" s="690" t="s">
        <v>12</v>
      </c>
      <c r="C77" s="691"/>
      <c r="D77" s="234"/>
      <c r="E77" s="235">
        <v>0</v>
      </c>
      <c r="F77" s="115"/>
      <c r="G77" s="297"/>
    </row>
    <row r="78" spans="1:7" x14ac:dyDescent="0.2">
      <c r="A78" s="413" t="s">
        <v>28</v>
      </c>
      <c r="B78" s="690" t="s">
        <v>216</v>
      </c>
      <c r="C78" s="691"/>
      <c r="D78" s="234"/>
      <c r="E78" s="235">
        <v>0</v>
      </c>
      <c r="F78" s="115"/>
      <c r="G78" s="297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97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297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  <c r="G81" s="297"/>
    </row>
    <row r="82" spans="1:7" x14ac:dyDescent="0.2">
      <c r="A82" s="84" t="s">
        <v>43</v>
      </c>
      <c r="B82" s="660" t="s">
        <v>48</v>
      </c>
      <c r="C82" s="661"/>
      <c r="D82" s="661"/>
      <c r="E82" s="662"/>
      <c r="F82" s="180"/>
      <c r="G82" s="297"/>
    </row>
    <row r="83" spans="1:7" x14ac:dyDescent="0.2">
      <c r="A83" s="84" t="s">
        <v>44</v>
      </c>
      <c r="B83" s="660" t="s">
        <v>11</v>
      </c>
      <c r="C83" s="661"/>
      <c r="D83" s="661"/>
      <c r="E83" s="662"/>
      <c r="F83" s="180"/>
      <c r="G83" s="297"/>
    </row>
    <row r="84" spans="1:7" x14ac:dyDescent="0.2">
      <c r="A84" s="668" t="s">
        <v>56</v>
      </c>
      <c r="B84" s="668"/>
      <c r="C84" s="668"/>
      <c r="D84" s="668"/>
      <c r="E84" s="668"/>
      <c r="F84" s="85">
        <f>SUM(F77:F83)</f>
        <v>0</v>
      </c>
      <c r="G84" s="297"/>
    </row>
    <row r="85" spans="1:7" ht="15" x14ac:dyDescent="0.2">
      <c r="A85" s="307"/>
      <c r="B85" s="791"/>
      <c r="C85" s="792"/>
      <c r="D85" s="792"/>
      <c r="E85" s="792"/>
      <c r="F85" s="792"/>
      <c r="G85" s="297"/>
    </row>
    <row r="86" spans="1:7" ht="15" x14ac:dyDescent="0.2">
      <c r="A86" s="307"/>
      <c r="B86" s="793"/>
      <c r="C86" s="794"/>
      <c r="D86" s="794"/>
      <c r="E86" s="794"/>
      <c r="F86" s="794"/>
      <c r="G86" s="297"/>
    </row>
    <row r="87" spans="1:7" x14ac:dyDescent="0.2">
      <c r="A87" s="307"/>
      <c r="B87" s="786"/>
      <c r="C87" s="787"/>
      <c r="D87" s="787"/>
      <c r="E87" s="787"/>
      <c r="F87" s="787"/>
      <c r="G87" s="297"/>
    </row>
    <row r="88" spans="1:7" x14ac:dyDescent="0.2">
      <c r="A88" s="179"/>
      <c r="B88" s="179"/>
      <c r="C88" s="179"/>
      <c r="D88" s="179"/>
      <c r="E88" s="179"/>
      <c r="F88" s="117"/>
      <c r="G88" s="297"/>
    </row>
    <row r="89" spans="1:7" x14ac:dyDescent="0.2">
      <c r="A89" s="685" t="s">
        <v>211</v>
      </c>
      <c r="B89" s="685"/>
      <c r="C89" s="685"/>
      <c r="D89" s="685"/>
      <c r="E89" s="685"/>
      <c r="F89" s="685"/>
      <c r="G89" s="297"/>
    </row>
    <row r="90" spans="1:7" x14ac:dyDescent="0.2">
      <c r="A90" s="663" t="s">
        <v>192</v>
      </c>
      <c r="B90" s="664"/>
      <c r="C90" s="664"/>
      <c r="D90" s="664"/>
      <c r="E90" s="665"/>
      <c r="F90" s="85" t="s">
        <v>9</v>
      </c>
      <c r="G90" s="297"/>
    </row>
    <row r="91" spans="1:7" x14ac:dyDescent="0.2">
      <c r="A91" s="84" t="s">
        <v>185</v>
      </c>
      <c r="B91" s="788" t="s">
        <v>187</v>
      </c>
      <c r="C91" s="789"/>
      <c r="D91" s="789"/>
      <c r="E91" s="790"/>
      <c r="F91" s="85">
        <f>F57</f>
        <v>0</v>
      </c>
      <c r="G91" s="297"/>
    </row>
    <row r="92" spans="1:7" x14ac:dyDescent="0.2">
      <c r="A92" s="84" t="s">
        <v>188</v>
      </c>
      <c r="B92" s="788" t="s">
        <v>189</v>
      </c>
      <c r="C92" s="789"/>
      <c r="D92" s="789"/>
      <c r="E92" s="790"/>
      <c r="F92" s="85">
        <f>F70</f>
        <v>0</v>
      </c>
      <c r="G92" s="297"/>
    </row>
    <row r="93" spans="1:7" x14ac:dyDescent="0.2">
      <c r="A93" s="84" t="s">
        <v>191</v>
      </c>
      <c r="B93" s="788" t="s">
        <v>47</v>
      </c>
      <c r="C93" s="789"/>
      <c r="D93" s="789"/>
      <c r="E93" s="790"/>
      <c r="F93" s="85">
        <f>F84</f>
        <v>0</v>
      </c>
      <c r="G93" s="297"/>
    </row>
    <row r="94" spans="1:7" x14ac:dyDescent="0.2">
      <c r="A94" s="663" t="s">
        <v>56</v>
      </c>
      <c r="B94" s="664"/>
      <c r="C94" s="664"/>
      <c r="D94" s="664"/>
      <c r="E94" s="665"/>
      <c r="F94" s="85">
        <f>SUM(F91:F93)</f>
        <v>0</v>
      </c>
      <c r="G94" s="297"/>
    </row>
    <row r="95" spans="1:7" x14ac:dyDescent="0.2">
      <c r="A95" s="179"/>
      <c r="B95" s="179"/>
      <c r="C95" s="179"/>
      <c r="D95" s="179"/>
      <c r="E95" s="179"/>
      <c r="F95" s="117"/>
      <c r="G95" s="297"/>
    </row>
    <row r="96" spans="1:7" x14ac:dyDescent="0.2">
      <c r="A96" s="179"/>
      <c r="B96" s="179"/>
      <c r="C96" s="179"/>
      <c r="D96" s="179"/>
      <c r="E96" s="179"/>
      <c r="F96" s="117"/>
      <c r="G96" s="297"/>
    </row>
    <row r="97" spans="1:8" x14ac:dyDescent="0.2">
      <c r="A97" s="673" t="s">
        <v>217</v>
      </c>
      <c r="B97" s="673"/>
      <c r="C97" s="673"/>
      <c r="D97" s="673"/>
      <c r="E97" s="673"/>
      <c r="F97" s="673"/>
      <c r="G97" s="297"/>
      <c r="H97" s="35"/>
    </row>
    <row r="98" spans="1:8" x14ac:dyDescent="0.2">
      <c r="A98" s="118"/>
      <c r="B98" s="118"/>
      <c r="C98" s="118"/>
      <c r="D98" s="118"/>
      <c r="E98" s="118"/>
      <c r="F98" s="119"/>
      <c r="G98" s="297"/>
    </row>
    <row r="99" spans="1:8" x14ac:dyDescent="0.2">
      <c r="A99" s="178">
        <v>3</v>
      </c>
      <c r="B99" s="668" t="s">
        <v>67</v>
      </c>
      <c r="C99" s="668"/>
      <c r="D99" s="668"/>
      <c r="E99" s="178" t="s">
        <v>8</v>
      </c>
      <c r="F99" s="85" t="s">
        <v>9</v>
      </c>
      <c r="G99" s="297"/>
    </row>
    <row r="100" spans="1:8" x14ac:dyDescent="0.2">
      <c r="A100" s="84" t="s">
        <v>27</v>
      </c>
      <c r="B100" s="566" t="s">
        <v>218</v>
      </c>
      <c r="C100" s="566"/>
      <c r="D100" s="566"/>
      <c r="E100" s="3"/>
      <c r="F100" s="180"/>
      <c r="G100" s="306"/>
    </row>
    <row r="101" spans="1:8" x14ac:dyDescent="0.2">
      <c r="A101" s="84" t="s">
        <v>28</v>
      </c>
      <c r="B101" s="569" t="s">
        <v>219</v>
      </c>
      <c r="C101" s="569"/>
      <c r="D101" s="569"/>
      <c r="E101" s="3"/>
      <c r="F101" s="180"/>
      <c r="G101" s="297"/>
    </row>
    <row r="102" spans="1:8" x14ac:dyDescent="0.2">
      <c r="A102" s="84" t="s">
        <v>29</v>
      </c>
      <c r="B102" s="569" t="s">
        <v>220</v>
      </c>
      <c r="C102" s="569"/>
      <c r="D102" s="569"/>
      <c r="E102" s="3"/>
      <c r="F102" s="180"/>
      <c r="G102" s="297"/>
    </row>
    <row r="103" spans="1:8" x14ac:dyDescent="0.2">
      <c r="A103" s="84" t="s">
        <v>30</v>
      </c>
      <c r="B103" s="569" t="s">
        <v>221</v>
      </c>
      <c r="C103" s="569"/>
      <c r="D103" s="569"/>
      <c r="E103" s="3"/>
      <c r="F103" s="180"/>
      <c r="G103" s="297"/>
    </row>
    <row r="104" spans="1:8" x14ac:dyDescent="0.2">
      <c r="A104" s="84" t="s">
        <v>42</v>
      </c>
      <c r="B104" s="569" t="s">
        <v>236</v>
      </c>
      <c r="C104" s="569"/>
      <c r="D104" s="569"/>
      <c r="E104" s="3"/>
      <c r="F104" s="180"/>
      <c r="G104" s="297"/>
    </row>
    <row r="105" spans="1:8" x14ac:dyDescent="0.2">
      <c r="A105" s="84" t="s">
        <v>43</v>
      </c>
      <c r="B105" s="571" t="s">
        <v>222</v>
      </c>
      <c r="C105" s="572"/>
      <c r="D105" s="573"/>
      <c r="E105" s="3"/>
      <c r="F105" s="180"/>
      <c r="G105" s="297"/>
    </row>
    <row r="106" spans="1:8" x14ac:dyDescent="0.2">
      <c r="A106" s="663" t="s">
        <v>56</v>
      </c>
      <c r="B106" s="664"/>
      <c r="C106" s="664"/>
      <c r="D106" s="665"/>
      <c r="E106" s="39">
        <f>SUM(E100:E105)</f>
        <v>0</v>
      </c>
      <c r="F106" s="85">
        <f>SUM(F100:F105)</f>
        <v>0</v>
      </c>
      <c r="G106" s="297"/>
    </row>
    <row r="107" spans="1:8" x14ac:dyDescent="0.2">
      <c r="A107" s="179"/>
      <c r="B107" s="179"/>
      <c r="C107" s="179"/>
      <c r="D107" s="179"/>
      <c r="E107" s="179"/>
      <c r="F107" s="117"/>
      <c r="G107" s="297"/>
    </row>
    <row r="108" spans="1:8" x14ac:dyDescent="0.2">
      <c r="A108" s="179"/>
      <c r="B108" s="179"/>
      <c r="C108" s="179"/>
      <c r="D108" s="179"/>
      <c r="E108" s="179"/>
      <c r="F108" s="117"/>
      <c r="G108" s="297"/>
    </row>
    <row r="109" spans="1:8" x14ac:dyDescent="0.2">
      <c r="A109" s="673" t="s">
        <v>223</v>
      </c>
      <c r="B109" s="673"/>
      <c r="C109" s="673"/>
      <c r="D109" s="673"/>
      <c r="E109" s="673"/>
      <c r="F109" s="673"/>
      <c r="G109" s="297"/>
    </row>
    <row r="110" spans="1:8" x14ac:dyDescent="0.2">
      <c r="A110" s="118"/>
      <c r="B110" s="118"/>
      <c r="C110" s="118"/>
      <c r="D110" s="118"/>
      <c r="E110" s="118"/>
      <c r="F110" s="120"/>
      <c r="G110" s="297"/>
    </row>
    <row r="111" spans="1:8" x14ac:dyDescent="0.2">
      <c r="A111" s="673" t="s">
        <v>237</v>
      </c>
      <c r="B111" s="673"/>
      <c r="C111" s="673"/>
      <c r="D111" s="673"/>
      <c r="E111" s="673"/>
      <c r="F111" s="673"/>
      <c r="G111" s="297"/>
    </row>
    <row r="112" spans="1:8" x14ac:dyDescent="0.2">
      <c r="A112" s="179"/>
      <c r="B112" s="179"/>
      <c r="C112" s="179"/>
      <c r="D112" s="179"/>
      <c r="E112" s="179"/>
      <c r="F112" s="179"/>
      <c r="G112" s="297"/>
    </row>
    <row r="113" spans="1:9" x14ac:dyDescent="0.2">
      <c r="A113" s="178" t="s">
        <v>55</v>
      </c>
      <c r="B113" s="657" t="s">
        <v>238</v>
      </c>
      <c r="C113" s="658"/>
      <c r="D113" s="659"/>
      <c r="E113" s="178" t="s">
        <v>8</v>
      </c>
      <c r="F113" s="85" t="s">
        <v>9</v>
      </c>
      <c r="G113" s="297"/>
    </row>
    <row r="114" spans="1:9" x14ac:dyDescent="0.2">
      <c r="A114" s="84" t="s">
        <v>27</v>
      </c>
      <c r="B114" s="571" t="s">
        <v>239</v>
      </c>
      <c r="C114" s="572"/>
      <c r="D114" s="573"/>
      <c r="E114" s="3"/>
      <c r="F114" s="180"/>
      <c r="G114" s="297"/>
    </row>
    <row r="115" spans="1:9" x14ac:dyDescent="0.2">
      <c r="A115" s="84" t="s">
        <v>28</v>
      </c>
      <c r="B115" s="571" t="s">
        <v>240</v>
      </c>
      <c r="C115" s="572"/>
      <c r="D115" s="573"/>
      <c r="E115" s="3"/>
      <c r="F115" s="180"/>
      <c r="G115" s="297"/>
    </row>
    <row r="116" spans="1:9" x14ac:dyDescent="0.2">
      <c r="A116" s="84" t="s">
        <v>29</v>
      </c>
      <c r="B116" s="571" t="s">
        <v>241</v>
      </c>
      <c r="C116" s="572"/>
      <c r="D116" s="573"/>
      <c r="E116" s="3"/>
      <c r="F116" s="180"/>
      <c r="G116" s="297"/>
      <c r="I116" s="27"/>
    </row>
    <row r="117" spans="1:9" x14ac:dyDescent="0.2">
      <c r="A117" s="84" t="s">
        <v>30</v>
      </c>
      <c r="B117" s="569" t="s">
        <v>242</v>
      </c>
      <c r="C117" s="569"/>
      <c r="D117" s="569"/>
      <c r="E117" s="3"/>
      <c r="F117" s="180"/>
      <c r="G117" s="297"/>
    </row>
    <row r="118" spans="1:9" x14ac:dyDescent="0.2">
      <c r="A118" s="84" t="s">
        <v>42</v>
      </c>
      <c r="B118" s="660" t="s">
        <v>243</v>
      </c>
      <c r="C118" s="661"/>
      <c r="D118" s="662"/>
      <c r="E118" s="3"/>
      <c r="F118" s="180"/>
      <c r="G118" s="297"/>
      <c r="I118" s="27"/>
    </row>
    <row r="119" spans="1:9" x14ac:dyDescent="0.2">
      <c r="A119" s="84" t="s">
        <v>43</v>
      </c>
      <c r="B119" s="571" t="s">
        <v>244</v>
      </c>
      <c r="C119" s="572"/>
      <c r="D119" s="573"/>
      <c r="E119" s="3"/>
      <c r="F119" s="180"/>
      <c r="G119" s="297"/>
    </row>
    <row r="120" spans="1:9" ht="15" x14ac:dyDescent="0.2">
      <c r="A120" s="98"/>
      <c r="B120" s="663" t="s">
        <v>61</v>
      </c>
      <c r="C120" s="784"/>
      <c r="D120" s="785"/>
      <c r="E120" s="3">
        <f>SUM(E114:E119)</f>
        <v>0</v>
      </c>
      <c r="F120" s="85">
        <f>SUM(F114:F119)</f>
        <v>0</v>
      </c>
      <c r="G120" s="297"/>
    </row>
    <row r="121" spans="1:9" ht="13.5" x14ac:dyDescent="0.2">
      <c r="A121" s="305"/>
      <c r="B121" s="782"/>
      <c r="C121" s="783"/>
      <c r="D121" s="783"/>
      <c r="E121" s="783"/>
      <c r="F121" s="783"/>
      <c r="G121" s="297"/>
    </row>
    <row r="122" spans="1:9" ht="13.5" x14ac:dyDescent="0.2">
      <c r="A122" s="305"/>
      <c r="B122" s="782"/>
      <c r="C122" s="783"/>
      <c r="D122" s="783"/>
      <c r="E122" s="783"/>
      <c r="F122" s="783"/>
      <c r="G122" s="297"/>
    </row>
    <row r="123" spans="1:9" x14ac:dyDescent="0.2">
      <c r="A123" s="179"/>
      <c r="B123" s="179"/>
      <c r="C123" s="179"/>
      <c r="D123" s="179"/>
      <c r="E123" s="179"/>
      <c r="F123" s="117"/>
      <c r="G123" s="297"/>
    </row>
    <row r="124" spans="1:9" x14ac:dyDescent="0.2">
      <c r="A124" s="673" t="s">
        <v>245</v>
      </c>
      <c r="B124" s="673"/>
      <c r="C124" s="673"/>
      <c r="D124" s="673"/>
      <c r="E124" s="673"/>
      <c r="F124" s="673"/>
      <c r="G124" s="297"/>
    </row>
    <row r="125" spans="1:9" x14ac:dyDescent="0.2">
      <c r="A125" s="118"/>
      <c r="B125" s="118"/>
      <c r="C125" s="118"/>
      <c r="D125" s="118"/>
      <c r="E125" s="118"/>
      <c r="F125" s="120"/>
      <c r="G125" s="297"/>
    </row>
    <row r="126" spans="1:9" x14ac:dyDescent="0.2">
      <c r="A126" s="178" t="s">
        <v>58</v>
      </c>
      <c r="B126" s="657" t="s">
        <v>246</v>
      </c>
      <c r="C126" s="658"/>
      <c r="D126" s="659"/>
      <c r="E126" s="178" t="s">
        <v>8</v>
      </c>
      <c r="F126" s="85" t="s">
        <v>9</v>
      </c>
      <c r="G126" s="297"/>
    </row>
    <row r="127" spans="1:9" x14ac:dyDescent="0.2">
      <c r="A127" s="84" t="s">
        <v>27</v>
      </c>
      <c r="B127" s="569" t="s">
        <v>247</v>
      </c>
      <c r="C127" s="569"/>
      <c r="D127" s="569"/>
      <c r="E127" s="3"/>
      <c r="F127" s="180"/>
      <c r="G127" s="297"/>
    </row>
    <row r="128" spans="1:9" x14ac:dyDescent="0.2">
      <c r="A128" s="663" t="s">
        <v>61</v>
      </c>
      <c r="B128" s="664"/>
      <c r="C128" s="664"/>
      <c r="D128" s="664"/>
      <c r="E128" s="39">
        <f>E127</f>
        <v>0</v>
      </c>
      <c r="F128" s="85">
        <f>F127</f>
        <v>0</v>
      </c>
      <c r="G128" s="297"/>
    </row>
    <row r="129" spans="1:7" ht="13.5" x14ac:dyDescent="0.2">
      <c r="A129" s="305"/>
      <c r="B129" s="782"/>
      <c r="C129" s="783"/>
      <c r="D129" s="783"/>
      <c r="E129" s="783"/>
      <c r="F129" s="783"/>
      <c r="G129" s="297"/>
    </row>
    <row r="130" spans="1:7" x14ac:dyDescent="0.2">
      <c r="A130" s="118"/>
      <c r="B130" s="118"/>
      <c r="C130" s="118"/>
      <c r="D130" s="118"/>
      <c r="E130" s="118"/>
      <c r="F130" s="119"/>
      <c r="G130" s="297"/>
    </row>
    <row r="131" spans="1:7" x14ac:dyDescent="0.2">
      <c r="A131" s="656" t="s">
        <v>224</v>
      </c>
      <c r="B131" s="656"/>
      <c r="C131" s="656"/>
      <c r="D131" s="656"/>
      <c r="E131" s="656"/>
      <c r="F131" s="656"/>
      <c r="G131" s="297"/>
    </row>
    <row r="132" spans="1:7" x14ac:dyDescent="0.2">
      <c r="A132" s="179"/>
      <c r="B132" s="118"/>
      <c r="C132" s="118"/>
      <c r="D132" s="118"/>
      <c r="E132" s="118"/>
      <c r="F132" s="119"/>
      <c r="G132" s="297"/>
    </row>
    <row r="133" spans="1:7" x14ac:dyDescent="0.2">
      <c r="A133" s="178">
        <v>4</v>
      </c>
      <c r="B133" s="663" t="s">
        <v>225</v>
      </c>
      <c r="C133" s="664"/>
      <c r="D133" s="664"/>
      <c r="E133" s="665"/>
      <c r="F133" s="85" t="s">
        <v>9</v>
      </c>
      <c r="G133" s="297"/>
    </row>
    <row r="134" spans="1:7" x14ac:dyDescent="0.2">
      <c r="A134" s="121" t="s">
        <v>55</v>
      </c>
      <c r="B134" s="660" t="s">
        <v>238</v>
      </c>
      <c r="C134" s="661"/>
      <c r="D134" s="661"/>
      <c r="E134" s="662"/>
      <c r="F134" s="180">
        <f>F120</f>
        <v>0</v>
      </c>
      <c r="G134" s="297"/>
    </row>
    <row r="135" spans="1:7" x14ac:dyDescent="0.2">
      <c r="A135" s="121" t="s">
        <v>58</v>
      </c>
      <c r="B135" s="660" t="s">
        <v>246</v>
      </c>
      <c r="C135" s="661"/>
      <c r="D135" s="661"/>
      <c r="E135" s="662"/>
      <c r="F135" s="180">
        <f>F128</f>
        <v>0</v>
      </c>
      <c r="G135" s="297"/>
    </row>
    <row r="136" spans="1:7" x14ac:dyDescent="0.2">
      <c r="A136" s="663" t="s">
        <v>56</v>
      </c>
      <c r="B136" s="664"/>
      <c r="C136" s="664"/>
      <c r="D136" s="664"/>
      <c r="E136" s="665"/>
      <c r="F136" s="85">
        <f>SUM(F134:F135)</f>
        <v>0</v>
      </c>
      <c r="G136" s="297"/>
    </row>
    <row r="137" spans="1:7" x14ac:dyDescent="0.2">
      <c r="A137" s="118"/>
      <c r="B137" s="118"/>
      <c r="C137" s="118"/>
      <c r="D137" s="118"/>
      <c r="E137" s="118"/>
      <c r="F137" s="119"/>
      <c r="G137" s="297"/>
    </row>
    <row r="138" spans="1:7" x14ac:dyDescent="0.2">
      <c r="A138" s="118"/>
      <c r="B138" s="118"/>
      <c r="C138" s="118"/>
      <c r="D138" s="118"/>
      <c r="E138" s="118"/>
      <c r="F138" s="119"/>
      <c r="G138" s="297"/>
    </row>
    <row r="139" spans="1:7" x14ac:dyDescent="0.2">
      <c r="A139" s="781" t="s">
        <v>194</v>
      </c>
      <c r="B139" s="781"/>
      <c r="C139" s="781"/>
      <c r="D139" s="781"/>
      <c r="E139" s="781"/>
      <c r="F139" s="781"/>
      <c r="G139" s="297"/>
    </row>
    <row r="140" spans="1:7" x14ac:dyDescent="0.2">
      <c r="A140" s="118"/>
      <c r="B140" s="118"/>
      <c r="C140" s="118"/>
      <c r="D140" s="118"/>
      <c r="E140" s="118"/>
      <c r="F140" s="119"/>
      <c r="G140" s="297"/>
    </row>
    <row r="141" spans="1:7" x14ac:dyDescent="0.2">
      <c r="A141" s="84">
        <v>5</v>
      </c>
      <c r="B141" s="663" t="s">
        <v>25</v>
      </c>
      <c r="C141" s="664"/>
      <c r="D141" s="664"/>
      <c r="E141" s="665"/>
      <c r="F141" s="85" t="s">
        <v>9</v>
      </c>
      <c r="G141" s="297"/>
    </row>
    <row r="142" spans="1:7" x14ac:dyDescent="0.2">
      <c r="A142" s="84" t="s">
        <v>27</v>
      </c>
      <c r="B142" s="660" t="s">
        <v>104</v>
      </c>
      <c r="C142" s="661"/>
      <c r="D142" s="661"/>
      <c r="E142" s="662"/>
      <c r="F142" s="180">
        <f>SUM('(VI) Uniforme '!AC19)</f>
        <v>0</v>
      </c>
      <c r="G142" s="297"/>
    </row>
    <row r="143" spans="1:7" x14ac:dyDescent="0.2">
      <c r="A143" s="84" t="s">
        <v>28</v>
      </c>
      <c r="B143" s="660" t="s">
        <v>421</v>
      </c>
      <c r="C143" s="661"/>
      <c r="D143" s="661"/>
      <c r="E143" s="662"/>
      <c r="F143" s="180">
        <f>SUM('(IV) Ferramentas '!J65:K65)</f>
        <v>0</v>
      </c>
      <c r="G143" s="297"/>
    </row>
    <row r="144" spans="1:7" x14ac:dyDescent="0.2">
      <c r="A144" s="84" t="s">
        <v>29</v>
      </c>
      <c r="B144" s="660" t="s">
        <v>52</v>
      </c>
      <c r="C144" s="661"/>
      <c r="D144" s="661"/>
      <c r="E144" s="662"/>
      <c r="F144" s="180">
        <f>SUM('(V) Equipamentos'!I10:J10)</f>
        <v>0</v>
      </c>
      <c r="G144" s="297"/>
    </row>
    <row r="145" spans="1:7" x14ac:dyDescent="0.2">
      <c r="A145" s="84" t="s">
        <v>30</v>
      </c>
      <c r="B145" s="660" t="s">
        <v>911</v>
      </c>
      <c r="C145" s="661"/>
      <c r="D145" s="661"/>
      <c r="E145" s="662"/>
      <c r="F145" s="180">
        <f>SUM('(VII) EPI'!H28:I28)</f>
        <v>0</v>
      </c>
      <c r="G145" s="297"/>
    </row>
    <row r="146" spans="1:7" x14ac:dyDescent="0.2">
      <c r="A146" s="663" t="s">
        <v>56</v>
      </c>
      <c r="B146" s="664"/>
      <c r="C146" s="664"/>
      <c r="D146" s="664"/>
      <c r="E146" s="665"/>
      <c r="F146" s="85">
        <f>SUM(F142:F145)</f>
        <v>0</v>
      </c>
      <c r="G146" s="297"/>
    </row>
    <row r="147" spans="1:7" ht="13.5" x14ac:dyDescent="0.2">
      <c r="A147" s="305"/>
      <c r="B147" s="286"/>
      <c r="C147" s="118"/>
      <c r="D147" s="118"/>
      <c r="E147" s="118"/>
      <c r="F147" s="119"/>
      <c r="G147" s="297"/>
    </row>
    <row r="148" spans="1:7" x14ac:dyDescent="0.2">
      <c r="A148" s="118"/>
      <c r="B148" s="118"/>
      <c r="C148" s="118"/>
      <c r="D148" s="118"/>
      <c r="E148" s="118"/>
      <c r="F148" s="119"/>
      <c r="G148" s="297"/>
    </row>
    <row r="149" spans="1:7" x14ac:dyDescent="0.2">
      <c r="A149" s="656" t="s">
        <v>195</v>
      </c>
      <c r="B149" s="656"/>
      <c r="C149" s="656"/>
      <c r="D149" s="656"/>
      <c r="E149" s="656"/>
      <c r="F149" s="656"/>
      <c r="G149" s="297"/>
    </row>
    <row r="150" spans="1:7" x14ac:dyDescent="0.2">
      <c r="A150" s="118"/>
      <c r="B150" s="118"/>
      <c r="C150" s="118"/>
      <c r="D150" s="118"/>
      <c r="E150" s="118"/>
      <c r="F150" s="119"/>
      <c r="G150" s="297"/>
    </row>
    <row r="151" spans="1:7" x14ac:dyDescent="0.2">
      <c r="A151" s="178">
        <v>6</v>
      </c>
      <c r="B151" s="668" t="s">
        <v>80</v>
      </c>
      <c r="C151" s="668"/>
      <c r="D151" s="668"/>
      <c r="E151" s="178" t="s">
        <v>8</v>
      </c>
      <c r="F151" s="85" t="s">
        <v>9</v>
      </c>
      <c r="G151" s="297"/>
    </row>
    <row r="152" spans="1:7" x14ac:dyDescent="0.2">
      <c r="A152" s="84" t="s">
        <v>27</v>
      </c>
      <c r="B152" s="566" t="s">
        <v>248</v>
      </c>
      <c r="C152" s="566"/>
      <c r="D152" s="566"/>
      <c r="E152" s="3"/>
      <c r="F152" s="180"/>
      <c r="G152" s="297"/>
    </row>
    <row r="153" spans="1:7" x14ac:dyDescent="0.2">
      <c r="A153" s="84" t="s">
        <v>28</v>
      </c>
      <c r="B153" s="571" t="s">
        <v>20</v>
      </c>
      <c r="C153" s="572"/>
      <c r="D153" s="573"/>
      <c r="E153" s="3"/>
      <c r="F153" s="180"/>
      <c r="G153" s="297"/>
    </row>
    <row r="154" spans="1:7" x14ac:dyDescent="0.2">
      <c r="A154" s="84" t="s">
        <v>29</v>
      </c>
      <c r="B154" s="657" t="s">
        <v>21</v>
      </c>
      <c r="C154" s="658"/>
      <c r="D154" s="658"/>
      <c r="E154" s="52">
        <f>E155+E156+E157</f>
        <v>0</v>
      </c>
      <c r="F154" s="85">
        <f>SUM(F155:F157)</f>
        <v>0</v>
      </c>
      <c r="G154" s="297"/>
    </row>
    <row r="155" spans="1:7" x14ac:dyDescent="0.2">
      <c r="A155" s="106" t="s">
        <v>196</v>
      </c>
      <c r="B155" s="571" t="s">
        <v>22</v>
      </c>
      <c r="C155" s="572"/>
      <c r="D155" s="573"/>
      <c r="E155" s="3"/>
      <c r="F155" s="180"/>
      <c r="G155" s="297"/>
    </row>
    <row r="156" spans="1:7" x14ac:dyDescent="0.2">
      <c r="A156" s="106" t="s">
        <v>197</v>
      </c>
      <c r="B156" s="571" t="s">
        <v>23</v>
      </c>
      <c r="C156" s="572"/>
      <c r="D156" s="573"/>
      <c r="E156" s="3"/>
      <c r="F156" s="180"/>
      <c r="G156" s="297"/>
    </row>
    <row r="157" spans="1:7" x14ac:dyDescent="0.2">
      <c r="A157" s="106" t="s">
        <v>198</v>
      </c>
      <c r="B157" s="587" t="s">
        <v>24</v>
      </c>
      <c r="C157" s="588"/>
      <c r="D157" s="589"/>
      <c r="E157" s="3"/>
      <c r="F157" s="180"/>
      <c r="G157" s="297"/>
    </row>
    <row r="158" spans="1:7" x14ac:dyDescent="0.2">
      <c r="A158" s="663" t="s">
        <v>56</v>
      </c>
      <c r="B158" s="664"/>
      <c r="C158" s="664"/>
      <c r="D158" s="664"/>
      <c r="E158" s="665"/>
      <c r="F158" s="85">
        <f>F152+F153+F154</f>
        <v>0</v>
      </c>
      <c r="G158" s="297"/>
    </row>
    <row r="159" spans="1:7" x14ac:dyDescent="0.2">
      <c r="A159" s="308"/>
      <c r="B159" s="308"/>
      <c r="C159" s="118"/>
      <c r="D159" s="118"/>
      <c r="E159" s="118"/>
      <c r="F159" s="119"/>
      <c r="G159" s="297"/>
    </row>
    <row r="160" spans="1:7" x14ac:dyDescent="0.2">
      <c r="A160" s="308"/>
      <c r="B160" s="308"/>
      <c r="C160" s="118"/>
      <c r="D160" s="118"/>
      <c r="E160" s="118"/>
      <c r="F160" s="119"/>
      <c r="G160" s="297"/>
    </row>
    <row r="161" spans="1:7" x14ac:dyDescent="0.2">
      <c r="A161" s="308"/>
      <c r="B161" s="308"/>
      <c r="C161" s="118"/>
      <c r="D161" s="118"/>
      <c r="E161" s="118"/>
      <c r="F161" s="119"/>
      <c r="G161" s="297"/>
    </row>
    <row r="162" spans="1:7" x14ac:dyDescent="0.2">
      <c r="A162" s="308"/>
      <c r="B162" s="308"/>
      <c r="C162" s="118"/>
      <c r="D162" s="118"/>
      <c r="E162" s="118"/>
      <c r="F162" s="119"/>
      <c r="G162" s="297"/>
    </row>
    <row r="163" spans="1:7" x14ac:dyDescent="0.2">
      <c r="A163" s="656" t="s">
        <v>226</v>
      </c>
      <c r="B163" s="656"/>
      <c r="C163" s="656"/>
      <c r="D163" s="656"/>
      <c r="E163" s="656"/>
      <c r="F163" s="656"/>
      <c r="G163" s="297"/>
    </row>
    <row r="164" spans="1:7" x14ac:dyDescent="0.2">
      <c r="A164" s="657" t="s">
        <v>146</v>
      </c>
      <c r="B164" s="658"/>
      <c r="C164" s="658"/>
      <c r="D164" s="658"/>
      <c r="E164" s="659"/>
      <c r="F164" s="85" t="s">
        <v>9</v>
      </c>
      <c r="G164" s="297"/>
    </row>
    <row r="165" spans="1:7" x14ac:dyDescent="0.2">
      <c r="A165" s="84" t="s">
        <v>27</v>
      </c>
      <c r="B165" s="660" t="s">
        <v>88</v>
      </c>
      <c r="C165" s="661"/>
      <c r="D165" s="661"/>
      <c r="E165" s="662"/>
      <c r="F165" s="180">
        <f>F44</f>
        <v>0</v>
      </c>
      <c r="G165" s="297"/>
    </row>
    <row r="166" spans="1:7" x14ac:dyDescent="0.2">
      <c r="A166" s="84" t="s">
        <v>28</v>
      </c>
      <c r="B166" s="660" t="s">
        <v>199</v>
      </c>
      <c r="C166" s="661"/>
      <c r="D166" s="661"/>
      <c r="E166" s="662"/>
      <c r="F166" s="180">
        <f>F94</f>
        <v>0</v>
      </c>
      <c r="G166" s="297"/>
    </row>
    <row r="167" spans="1:7" x14ac:dyDescent="0.2">
      <c r="A167" s="84" t="s">
        <v>29</v>
      </c>
      <c r="B167" s="660" t="s">
        <v>200</v>
      </c>
      <c r="C167" s="661"/>
      <c r="D167" s="661"/>
      <c r="E167" s="662"/>
      <c r="F167" s="180">
        <f>F106</f>
        <v>0</v>
      </c>
      <c r="G167" s="297"/>
    </row>
    <row r="168" spans="1:7" x14ac:dyDescent="0.2">
      <c r="A168" s="84" t="s">
        <v>30</v>
      </c>
      <c r="B168" s="660" t="s">
        <v>201</v>
      </c>
      <c r="C168" s="661"/>
      <c r="D168" s="661"/>
      <c r="E168" s="662"/>
      <c r="F168" s="180">
        <f>F136</f>
        <v>0</v>
      </c>
      <c r="G168" s="297"/>
    </row>
    <row r="169" spans="1:7" x14ac:dyDescent="0.2">
      <c r="A169" s="84" t="s">
        <v>42</v>
      </c>
      <c r="B169" s="660" t="s">
        <v>229</v>
      </c>
      <c r="C169" s="661"/>
      <c r="D169" s="661"/>
      <c r="E169" s="662"/>
      <c r="F169" s="180">
        <f>F146</f>
        <v>0</v>
      </c>
      <c r="G169" s="297"/>
    </row>
    <row r="170" spans="1:7" x14ac:dyDescent="0.2">
      <c r="A170" s="663" t="s">
        <v>228</v>
      </c>
      <c r="B170" s="664"/>
      <c r="C170" s="664"/>
      <c r="D170" s="664"/>
      <c r="E170" s="665"/>
      <c r="F170" s="85">
        <f>SUM(F165:F169)</f>
        <v>0</v>
      </c>
      <c r="G170" s="297"/>
    </row>
    <row r="171" spans="1:7" x14ac:dyDescent="0.2">
      <c r="A171" s="84" t="s">
        <v>43</v>
      </c>
      <c r="B171" s="660" t="s">
        <v>230</v>
      </c>
      <c r="C171" s="661"/>
      <c r="D171" s="661"/>
      <c r="E171" s="662"/>
      <c r="F171" s="180">
        <f>F158</f>
        <v>0</v>
      </c>
      <c r="G171" s="297"/>
    </row>
    <row r="172" spans="1:7" x14ac:dyDescent="0.2">
      <c r="A172" s="663" t="s">
        <v>227</v>
      </c>
      <c r="B172" s="664"/>
      <c r="C172" s="664"/>
      <c r="D172" s="664"/>
      <c r="E172" s="665"/>
      <c r="F172" s="85">
        <f>SUM(F170:F171)</f>
        <v>0</v>
      </c>
      <c r="G172" s="306"/>
    </row>
    <row r="173" spans="1:7" ht="15" x14ac:dyDescent="0.2">
      <c r="A173" s="666" t="s">
        <v>232</v>
      </c>
      <c r="B173" s="780"/>
      <c r="C173" s="780"/>
      <c r="D173" s="780"/>
      <c r="E173" s="780"/>
      <c r="F173" s="85" t="e">
        <f>F172/F44</f>
        <v>#DIV/0!</v>
      </c>
      <c r="G173" s="309"/>
    </row>
    <row r="174" spans="1:7" x14ac:dyDescent="0.2">
      <c r="B174" s="122"/>
      <c r="C174" s="122"/>
      <c r="D174" s="123"/>
      <c r="E174" s="123"/>
      <c r="F174" s="124"/>
    </row>
    <row r="176" spans="1:7" x14ac:dyDescent="0.2">
      <c r="C176" s="125"/>
      <c r="F176" s="126"/>
    </row>
    <row r="177" spans="3:6" x14ac:dyDescent="0.2">
      <c r="C177" s="125"/>
      <c r="D177" s="127"/>
      <c r="E177" s="127"/>
      <c r="F177" s="128"/>
    </row>
    <row r="178" spans="3:6" x14ac:dyDescent="0.2">
      <c r="C178" s="125"/>
    </row>
    <row r="179" spans="3:6" x14ac:dyDescent="0.2">
      <c r="C179" s="125"/>
      <c r="D179" s="127"/>
      <c r="E179" s="127"/>
      <c r="F179" s="128"/>
    </row>
    <row r="180" spans="3:6" x14ac:dyDescent="0.2">
      <c r="C180" s="125"/>
      <c r="D180" s="129"/>
      <c r="E180" s="129"/>
      <c r="F180" s="130"/>
    </row>
    <row r="181" spans="3:6" x14ac:dyDescent="0.2">
      <c r="C181" s="125"/>
      <c r="F181" s="126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</row>
    <row r="185" spans="3:6" x14ac:dyDescent="0.2">
      <c r="C185" s="125"/>
    </row>
  </sheetData>
  <mergeCells count="120">
    <mergeCell ref="B42:D42"/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6"/>
  <sheetViews>
    <sheetView showGridLines="0" zoomScale="120" zoomScaleNormal="120" workbookViewId="0">
      <pane ySplit="5" topLeftCell="A13" activePane="bottomLeft" state="frozen"/>
      <selection activeCell="G55" sqref="G55"/>
      <selection pane="bottomLeft" activeCell="B179" sqref="B179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4" spans="1:7" x14ac:dyDescent="0.2">
      <c r="A4" s="118"/>
      <c r="B4" s="118"/>
      <c r="C4" s="118"/>
      <c r="D4" s="118"/>
      <c r="E4" s="118"/>
      <c r="F4" s="119"/>
      <c r="G4" s="297"/>
    </row>
    <row r="5" spans="1:7" ht="15.75" x14ac:dyDescent="0.25">
      <c r="A5" s="816"/>
      <c r="B5" s="817"/>
      <c r="C5" s="817"/>
      <c r="D5" s="818"/>
      <c r="E5" s="818"/>
      <c r="F5" s="819"/>
      <c r="G5" s="819"/>
    </row>
    <row r="6" spans="1:7" ht="15.75" x14ac:dyDescent="0.2">
      <c r="A6" s="741" t="s">
        <v>870</v>
      </c>
      <c r="B6" s="742"/>
      <c r="C6" s="742"/>
      <c r="D6" s="742"/>
      <c r="E6" s="742"/>
      <c r="F6" s="742"/>
      <c r="G6" s="297"/>
    </row>
    <row r="7" spans="1:7" x14ac:dyDescent="0.2">
      <c r="A7" s="296" t="s">
        <v>280</v>
      </c>
      <c r="B7" s="296"/>
      <c r="C7" s="296"/>
      <c r="D7" s="296"/>
      <c r="E7" s="296"/>
      <c r="F7" s="296"/>
      <c r="G7" s="297"/>
    </row>
    <row r="8" spans="1:7" x14ac:dyDescent="0.2">
      <c r="A8" s="118"/>
      <c r="B8" s="118"/>
      <c r="C8" s="118"/>
      <c r="D8" s="118"/>
      <c r="E8" s="118"/>
      <c r="F8" s="119"/>
      <c r="G8" s="297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  <c r="G9" s="297"/>
    </row>
    <row r="10" spans="1:7" x14ac:dyDescent="0.2">
      <c r="A10" s="250"/>
      <c r="B10" s="254" t="s">
        <v>120</v>
      </c>
      <c r="C10" s="778"/>
      <c r="D10" s="778"/>
      <c r="E10" s="778"/>
      <c r="F10" s="778"/>
      <c r="G10" s="297"/>
    </row>
    <row r="11" spans="1:7" x14ac:dyDescent="0.2">
      <c r="A11" s="250"/>
      <c r="B11" s="254" t="s">
        <v>0</v>
      </c>
      <c r="C11" s="778"/>
      <c r="D11" s="778"/>
      <c r="E11" s="778"/>
      <c r="F11" s="778"/>
      <c r="G11" s="297"/>
    </row>
    <row r="12" spans="1:7" x14ac:dyDescent="0.2">
      <c r="A12" s="250"/>
      <c r="B12" s="250"/>
      <c r="C12" s="250"/>
      <c r="D12" s="250"/>
      <c r="E12" s="250"/>
      <c r="F12" s="251"/>
      <c r="G12" s="297"/>
    </row>
    <row r="13" spans="1:7" x14ac:dyDescent="0.2">
      <c r="A13" s="689" t="s">
        <v>1</v>
      </c>
      <c r="B13" s="689"/>
      <c r="C13" s="689"/>
      <c r="D13" s="689"/>
      <c r="E13" s="689"/>
      <c r="F13" s="689"/>
      <c r="G13" s="297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  <c r="G14" s="2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  <c r="G15" s="297"/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9"/>
      <c r="G16" s="297"/>
    </row>
    <row r="17" spans="1:7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  <c r="G17" s="297"/>
    </row>
    <row r="18" spans="1:7" x14ac:dyDescent="0.2">
      <c r="A18" s="250"/>
      <c r="B18" s="250"/>
      <c r="C18" s="250"/>
      <c r="D18" s="250"/>
      <c r="E18" s="250"/>
      <c r="F18" s="251"/>
      <c r="G18" s="297"/>
    </row>
    <row r="19" spans="1:7" x14ac:dyDescent="0.2">
      <c r="A19" s="689" t="s">
        <v>31</v>
      </c>
      <c r="B19" s="689"/>
      <c r="C19" s="689"/>
      <c r="D19" s="689"/>
      <c r="E19" s="689"/>
      <c r="F19" s="689"/>
      <c r="G19" s="297"/>
    </row>
    <row r="20" spans="1:7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  <c r="G20" s="297"/>
    </row>
    <row r="21" spans="1:7" ht="15" x14ac:dyDescent="0.2">
      <c r="A21" s="680" t="s">
        <v>249</v>
      </c>
      <c r="B21" s="724"/>
      <c r="C21" s="725"/>
      <c r="D21" s="689" t="s">
        <v>250</v>
      </c>
      <c r="E21" s="726"/>
      <c r="F21" s="416">
        <v>2</v>
      </c>
      <c r="G21" s="297"/>
    </row>
    <row r="22" spans="1:7" x14ac:dyDescent="0.2">
      <c r="A22" s="250"/>
      <c r="B22" s="250"/>
      <c r="C22" s="250"/>
      <c r="D22" s="250"/>
      <c r="E22" s="250"/>
      <c r="F22" s="251"/>
      <c r="G22" s="297"/>
    </row>
    <row r="23" spans="1:7" x14ac:dyDescent="0.2">
      <c r="A23" s="404" t="s">
        <v>4</v>
      </c>
      <c r="B23" s="407"/>
      <c r="C23" s="407"/>
      <c r="D23" s="407"/>
      <c r="E23" s="407"/>
      <c r="F23" s="407"/>
      <c r="G23" s="297"/>
    </row>
    <row r="24" spans="1:7" x14ac:dyDescent="0.2">
      <c r="A24" s="268" t="s">
        <v>214</v>
      </c>
      <c r="B24" s="398"/>
      <c r="C24" s="398"/>
      <c r="D24" s="398"/>
      <c r="E24" s="398"/>
      <c r="F24" s="399"/>
      <c r="G24" s="297"/>
    </row>
    <row r="25" spans="1:7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  <c r="G25" s="297"/>
    </row>
    <row r="26" spans="1:7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885</v>
      </c>
      <c r="G26" s="297"/>
    </row>
    <row r="27" spans="1:7" ht="13.5" thickBot="1" x14ac:dyDescent="0.25">
      <c r="A27" s="413">
        <v>3</v>
      </c>
      <c r="B27" s="401" t="s">
        <v>35</v>
      </c>
      <c r="C27" s="402"/>
      <c r="D27" s="402"/>
      <c r="E27" s="402"/>
      <c r="F27" s="511"/>
      <c r="G27" s="297"/>
    </row>
    <row r="28" spans="1:7" ht="25.5" x14ac:dyDescent="0.2">
      <c r="A28" s="413">
        <v>4</v>
      </c>
      <c r="B28" s="401" t="s">
        <v>6</v>
      </c>
      <c r="C28" s="402"/>
      <c r="D28" s="402"/>
      <c r="E28" s="403"/>
      <c r="F28" s="418" t="s">
        <v>887</v>
      </c>
      <c r="G28" s="297"/>
    </row>
    <row r="29" spans="1:7" x14ac:dyDescent="0.2">
      <c r="A29" s="413">
        <v>5</v>
      </c>
      <c r="B29" s="401" t="s">
        <v>7</v>
      </c>
      <c r="C29" s="402"/>
      <c r="D29" s="402"/>
      <c r="E29" s="403"/>
      <c r="F29" s="417"/>
      <c r="G29" s="297"/>
    </row>
    <row r="30" spans="1:7" ht="15" x14ac:dyDescent="0.2">
      <c r="A30" s="414"/>
      <c r="B30" s="277"/>
      <c r="C30" s="277"/>
      <c r="D30" s="727" t="s">
        <v>865</v>
      </c>
      <c r="E30" s="726"/>
      <c r="F30" s="115">
        <v>1045</v>
      </c>
      <c r="G30" s="297"/>
    </row>
    <row r="31" spans="1:7" s="37" customFormat="1" ht="13.5" x14ac:dyDescent="0.2">
      <c r="A31" s="278"/>
      <c r="B31" s="277"/>
      <c r="C31" s="279"/>
      <c r="D31" s="409"/>
      <c r="E31" s="409"/>
      <c r="F31" s="280"/>
      <c r="G31" s="297"/>
    </row>
    <row r="32" spans="1:7" s="37" customFormat="1" ht="13.5" x14ac:dyDescent="0.2">
      <c r="A32" s="298"/>
      <c r="B32" s="107"/>
      <c r="C32" s="299"/>
      <c r="D32" s="179"/>
      <c r="E32" s="179"/>
      <c r="F32" s="300"/>
      <c r="G32" s="297"/>
    </row>
    <row r="33" spans="1:7" x14ac:dyDescent="0.2">
      <c r="A33" s="181"/>
      <c r="B33" s="107"/>
      <c r="C33" s="107"/>
      <c r="D33" s="107"/>
      <c r="E33" s="96"/>
      <c r="F33" s="96"/>
      <c r="G33" s="297"/>
    </row>
    <row r="34" spans="1:7" x14ac:dyDescent="0.2">
      <c r="A34" s="181"/>
      <c r="B34" s="107"/>
      <c r="C34" s="107"/>
      <c r="D34" s="107"/>
      <c r="E34" s="96"/>
      <c r="F34" s="96"/>
      <c r="G34" s="297"/>
    </row>
    <row r="35" spans="1:7" x14ac:dyDescent="0.2">
      <c r="A35" s="181"/>
      <c r="B35" s="673" t="s">
        <v>36</v>
      </c>
      <c r="C35" s="673"/>
      <c r="D35" s="673"/>
      <c r="E35" s="673"/>
      <c r="F35" s="673"/>
      <c r="G35" s="297"/>
    </row>
    <row r="36" spans="1:7" x14ac:dyDescent="0.2">
      <c r="A36" s="118"/>
      <c r="B36" s="118"/>
      <c r="C36" s="118"/>
      <c r="D36" s="118"/>
      <c r="E36" s="118"/>
      <c r="F36" s="119"/>
      <c r="G36" s="297"/>
    </row>
    <row r="37" spans="1:7" ht="15" x14ac:dyDescent="0.2">
      <c r="A37" s="84">
        <v>1</v>
      </c>
      <c r="B37" s="663" t="s">
        <v>37</v>
      </c>
      <c r="C37" s="807"/>
      <c r="D37" s="808"/>
      <c r="E37" s="85" t="s">
        <v>8</v>
      </c>
      <c r="F37" s="178" t="s">
        <v>9</v>
      </c>
      <c r="G37" s="297"/>
    </row>
    <row r="38" spans="1:7" ht="15" x14ac:dyDescent="0.2">
      <c r="A38" s="84" t="s">
        <v>27</v>
      </c>
      <c r="B38" s="660" t="s">
        <v>38</v>
      </c>
      <c r="C38" s="795"/>
      <c r="D38" s="796"/>
      <c r="E38" s="114"/>
      <c r="F38" s="180"/>
      <c r="G38" s="301"/>
    </row>
    <row r="39" spans="1:7" ht="15" x14ac:dyDescent="0.2">
      <c r="A39" s="84" t="s">
        <v>28</v>
      </c>
      <c r="B39" s="660" t="s">
        <v>807</v>
      </c>
      <c r="C39" s="795"/>
      <c r="D39" s="796"/>
      <c r="E39" s="3"/>
      <c r="F39" s="180"/>
      <c r="G39" s="301"/>
    </row>
    <row r="40" spans="1:7" ht="15" x14ac:dyDescent="0.2">
      <c r="A40" s="84" t="s">
        <v>29</v>
      </c>
      <c r="B40" s="810" t="s">
        <v>808</v>
      </c>
      <c r="C40" s="811"/>
      <c r="D40" s="812"/>
      <c r="E40" s="3"/>
      <c r="F40" s="180"/>
      <c r="G40" s="302"/>
    </row>
    <row r="41" spans="1:7" ht="15" x14ac:dyDescent="0.2">
      <c r="A41" s="98" t="s">
        <v>30</v>
      </c>
      <c r="B41" s="660" t="s">
        <v>809</v>
      </c>
      <c r="C41" s="795"/>
      <c r="D41" s="796"/>
      <c r="E41" s="512"/>
      <c r="F41" s="303"/>
      <c r="G41" s="302"/>
    </row>
    <row r="42" spans="1:7" ht="15" x14ac:dyDescent="0.2">
      <c r="A42" s="98" t="s">
        <v>42</v>
      </c>
      <c r="B42" s="813" t="s">
        <v>215</v>
      </c>
      <c r="C42" s="814"/>
      <c r="D42" s="815"/>
      <c r="E42" s="512"/>
      <c r="F42" s="180"/>
      <c r="G42" s="304"/>
    </row>
    <row r="43" spans="1:7" x14ac:dyDescent="0.2">
      <c r="A43" s="84" t="s">
        <v>43</v>
      </c>
      <c r="B43" s="175" t="s">
        <v>11</v>
      </c>
      <c r="C43" s="176"/>
      <c r="D43" s="177"/>
      <c r="E43" s="3"/>
      <c r="F43" s="180"/>
      <c r="G43" s="297"/>
    </row>
    <row r="44" spans="1:7" ht="15" x14ac:dyDescent="0.2">
      <c r="A44" s="804" t="s">
        <v>26</v>
      </c>
      <c r="B44" s="805"/>
      <c r="C44" s="805"/>
      <c r="D44" s="805"/>
      <c r="E44" s="806"/>
      <c r="F44" s="85">
        <f>SUM(F38:F43)</f>
        <v>0</v>
      </c>
      <c r="G44" s="297"/>
    </row>
    <row r="45" spans="1:7" ht="13.5" x14ac:dyDescent="0.2">
      <c r="A45" s="298"/>
      <c r="B45" s="782"/>
      <c r="C45" s="801"/>
      <c r="D45" s="801"/>
      <c r="E45" s="801"/>
      <c r="F45" s="801"/>
      <c r="G45" s="297"/>
    </row>
    <row r="46" spans="1:7" x14ac:dyDescent="0.2">
      <c r="A46" s="299"/>
      <c r="B46" s="299"/>
      <c r="C46" s="179"/>
      <c r="D46" s="179"/>
      <c r="E46" s="179"/>
      <c r="F46" s="117"/>
      <c r="G46" s="297"/>
    </row>
    <row r="47" spans="1:7" ht="13.5" x14ac:dyDescent="0.2">
      <c r="A47" s="298"/>
      <c r="B47" s="782"/>
      <c r="C47" s="801"/>
      <c r="D47" s="801"/>
      <c r="E47" s="801"/>
      <c r="F47" s="801"/>
      <c r="G47" s="297"/>
    </row>
    <row r="48" spans="1:7" x14ac:dyDescent="0.2">
      <c r="A48" s="118"/>
      <c r="B48" s="118"/>
      <c r="C48" s="118"/>
      <c r="D48" s="118"/>
      <c r="E48" s="118"/>
      <c r="F48" s="119"/>
      <c r="G48" s="297"/>
    </row>
    <row r="49" spans="1:7" x14ac:dyDescent="0.2">
      <c r="A49" s="781" t="s">
        <v>183</v>
      </c>
      <c r="B49" s="781"/>
      <c r="C49" s="781"/>
      <c r="D49" s="781"/>
      <c r="E49" s="781"/>
      <c r="F49" s="781"/>
      <c r="G49" s="297"/>
    </row>
    <row r="50" spans="1:7" x14ac:dyDescent="0.2">
      <c r="A50" s="110"/>
      <c r="B50" s="110"/>
      <c r="C50" s="110"/>
      <c r="D50" s="110"/>
      <c r="E50" s="110"/>
      <c r="F50" s="110"/>
      <c r="G50" s="297"/>
    </row>
    <row r="51" spans="1:7" ht="15" x14ac:dyDescent="0.2">
      <c r="A51" s="802" t="s">
        <v>184</v>
      </c>
      <c r="B51" s="803"/>
      <c r="C51" s="803"/>
      <c r="D51" s="803"/>
      <c r="E51" s="803"/>
      <c r="F51" s="803"/>
      <c r="G51" s="297"/>
    </row>
    <row r="52" spans="1:7" ht="15" x14ac:dyDescent="0.2">
      <c r="A52" s="84" t="s">
        <v>185</v>
      </c>
      <c r="B52" s="663" t="s">
        <v>187</v>
      </c>
      <c r="C52" s="807"/>
      <c r="D52" s="808"/>
      <c r="E52" s="178" t="s">
        <v>8</v>
      </c>
      <c r="F52" s="85" t="s">
        <v>9</v>
      </c>
      <c r="G52" s="297"/>
    </row>
    <row r="53" spans="1:7" ht="15" x14ac:dyDescent="0.2">
      <c r="A53" s="84" t="s">
        <v>27</v>
      </c>
      <c r="B53" s="660" t="s">
        <v>186</v>
      </c>
      <c r="C53" s="661"/>
      <c r="D53" s="809"/>
      <c r="E53" s="3"/>
      <c r="F53" s="180"/>
      <c r="G53" s="297"/>
    </row>
    <row r="54" spans="1:7" ht="15" x14ac:dyDescent="0.2">
      <c r="A54" s="84" t="s">
        <v>28</v>
      </c>
      <c r="B54" s="660" t="s">
        <v>233</v>
      </c>
      <c r="C54" s="661"/>
      <c r="D54" s="809"/>
      <c r="E54" s="3"/>
      <c r="F54" s="180"/>
      <c r="G54" s="297"/>
    </row>
    <row r="55" spans="1:7" ht="15" x14ac:dyDescent="0.2">
      <c r="A55" s="84"/>
      <c r="B55" s="663" t="s">
        <v>61</v>
      </c>
      <c r="C55" s="784"/>
      <c r="D55" s="785"/>
      <c r="E55" s="3">
        <f>SUM(E53:E54)</f>
        <v>0</v>
      </c>
      <c r="F55" s="85">
        <f>SUM(F53:F54)</f>
        <v>0</v>
      </c>
      <c r="G55" s="297"/>
    </row>
    <row r="56" spans="1:7" x14ac:dyDescent="0.2">
      <c r="A56" s="84" t="s">
        <v>29</v>
      </c>
      <c r="B56" s="569" t="s">
        <v>205</v>
      </c>
      <c r="C56" s="569"/>
      <c r="D56" s="569"/>
      <c r="E56" s="3">
        <f>E55*E70</f>
        <v>0</v>
      </c>
      <c r="F56" s="180">
        <f>E56*$F$44</f>
        <v>0</v>
      </c>
      <c r="G56" s="297"/>
    </row>
    <row r="57" spans="1:7" x14ac:dyDescent="0.2">
      <c r="A57" s="663" t="s">
        <v>56</v>
      </c>
      <c r="B57" s="664"/>
      <c r="C57" s="664"/>
      <c r="D57" s="664"/>
      <c r="E57" s="39">
        <f>SUM(E55:E56)</f>
        <v>0</v>
      </c>
      <c r="F57" s="85">
        <f>SUM(F55:F56)</f>
        <v>0</v>
      </c>
      <c r="G57" s="297"/>
    </row>
    <row r="58" spans="1:7" ht="13.5" x14ac:dyDescent="0.2">
      <c r="A58" s="298"/>
      <c r="B58" s="782"/>
      <c r="C58" s="801"/>
      <c r="D58" s="801"/>
      <c r="E58" s="801"/>
      <c r="F58" s="801"/>
      <c r="G58" s="297"/>
    </row>
    <row r="59" spans="1:7" x14ac:dyDescent="0.2">
      <c r="A59" s="181"/>
      <c r="B59" s="95"/>
      <c r="C59" s="95"/>
      <c r="D59" s="95"/>
      <c r="E59" s="116"/>
      <c r="F59" s="96"/>
      <c r="G59" s="297"/>
    </row>
    <row r="60" spans="1:7" ht="15" x14ac:dyDescent="0.2">
      <c r="A60" s="802" t="s">
        <v>234</v>
      </c>
      <c r="B60" s="803"/>
      <c r="C60" s="803"/>
      <c r="D60" s="803"/>
      <c r="E60" s="803"/>
      <c r="F60" s="803"/>
      <c r="G60" s="297"/>
    </row>
    <row r="61" spans="1:7" x14ac:dyDescent="0.2">
      <c r="A61" s="178" t="s">
        <v>188</v>
      </c>
      <c r="B61" s="668" t="s">
        <v>207</v>
      </c>
      <c r="C61" s="668"/>
      <c r="D61" s="668"/>
      <c r="E61" s="178" t="s">
        <v>8</v>
      </c>
      <c r="F61" s="85" t="s">
        <v>9</v>
      </c>
      <c r="G61" s="297"/>
    </row>
    <row r="62" spans="1:7" x14ac:dyDescent="0.2">
      <c r="A62" s="84" t="s">
        <v>27</v>
      </c>
      <c r="B62" s="566" t="s">
        <v>208</v>
      </c>
      <c r="C62" s="566"/>
      <c r="D62" s="566"/>
      <c r="E62" s="3"/>
      <c r="F62" s="180"/>
      <c r="G62" s="297"/>
    </row>
    <row r="63" spans="1:7" x14ac:dyDescent="0.2">
      <c r="A63" s="84" t="s">
        <v>28</v>
      </c>
      <c r="B63" s="566" t="s">
        <v>18</v>
      </c>
      <c r="C63" s="566"/>
      <c r="D63" s="566"/>
      <c r="E63" s="3"/>
      <c r="F63" s="180"/>
      <c r="G63" s="297"/>
    </row>
    <row r="64" spans="1:7" ht="13.5" x14ac:dyDescent="0.2">
      <c r="A64" s="84" t="s">
        <v>29</v>
      </c>
      <c r="B64" s="566" t="s">
        <v>204</v>
      </c>
      <c r="C64" s="566"/>
      <c r="D64" s="566"/>
      <c r="E64" s="3"/>
      <c r="F64" s="180"/>
      <c r="G64" s="297"/>
    </row>
    <row r="65" spans="1:7" x14ac:dyDescent="0.2">
      <c r="A65" s="84" t="s">
        <v>30</v>
      </c>
      <c r="B65" s="566" t="s">
        <v>13</v>
      </c>
      <c r="C65" s="566"/>
      <c r="D65" s="566"/>
      <c r="E65" s="3"/>
      <c r="F65" s="180"/>
      <c r="G65" s="297"/>
    </row>
    <row r="66" spans="1:7" x14ac:dyDescent="0.2">
      <c r="A66" s="84" t="s">
        <v>42</v>
      </c>
      <c r="B66" s="566" t="s">
        <v>235</v>
      </c>
      <c r="C66" s="566"/>
      <c r="D66" s="566"/>
      <c r="E66" s="3"/>
      <c r="F66" s="180"/>
      <c r="G66" s="297"/>
    </row>
    <row r="67" spans="1:7" ht="15" x14ac:dyDescent="0.2">
      <c r="A67" s="84" t="s">
        <v>43</v>
      </c>
      <c r="B67" s="660" t="s">
        <v>190</v>
      </c>
      <c r="C67" s="795"/>
      <c r="D67" s="796"/>
      <c r="E67" s="3"/>
      <c r="F67" s="180"/>
      <c r="G67" s="297"/>
    </row>
    <row r="68" spans="1:7" x14ac:dyDescent="0.2">
      <c r="A68" s="84" t="s">
        <v>44</v>
      </c>
      <c r="B68" s="566" t="s">
        <v>15</v>
      </c>
      <c r="C68" s="566"/>
      <c r="D68" s="566"/>
      <c r="E68" s="3"/>
      <c r="F68" s="180"/>
      <c r="G68" s="297"/>
    </row>
    <row r="69" spans="1:7" x14ac:dyDescent="0.2">
      <c r="A69" s="84" t="s">
        <v>45</v>
      </c>
      <c r="B69" s="566" t="s">
        <v>16</v>
      </c>
      <c r="C69" s="566"/>
      <c r="D69" s="566"/>
      <c r="E69" s="3"/>
      <c r="F69" s="180"/>
      <c r="G69" s="297"/>
    </row>
    <row r="70" spans="1:7" x14ac:dyDescent="0.2">
      <c r="A70" s="668" t="s">
        <v>56</v>
      </c>
      <c r="B70" s="668"/>
      <c r="C70" s="668"/>
      <c r="D70" s="668"/>
      <c r="E70" s="39">
        <f>SUM(E62:E69)</f>
        <v>0</v>
      </c>
      <c r="F70" s="85">
        <f>SUM(F62:F69)</f>
        <v>0</v>
      </c>
      <c r="G70" s="297"/>
    </row>
    <row r="71" spans="1:7" s="37" customFormat="1" ht="13.5" x14ac:dyDescent="0.2">
      <c r="A71" s="305"/>
      <c r="B71" s="797"/>
      <c r="C71" s="798"/>
      <c r="D71" s="798"/>
      <c r="E71" s="798"/>
      <c r="F71" s="798"/>
      <c r="G71" s="297"/>
    </row>
    <row r="72" spans="1:7" s="37" customFormat="1" ht="13.5" x14ac:dyDescent="0.2">
      <c r="A72" s="305"/>
      <c r="B72" s="782"/>
      <c r="C72" s="799"/>
      <c r="D72" s="799"/>
      <c r="E72" s="799"/>
      <c r="F72" s="799"/>
      <c r="G72" s="297"/>
    </row>
    <row r="73" spans="1:7" x14ac:dyDescent="0.2">
      <c r="A73" s="181"/>
      <c r="B73" s="95"/>
      <c r="C73" s="95"/>
      <c r="D73" s="95"/>
      <c r="E73" s="116"/>
      <c r="F73" s="96"/>
      <c r="G73" s="306"/>
    </row>
    <row r="74" spans="1:7" ht="15" x14ac:dyDescent="0.2">
      <c r="A74" s="800" t="s">
        <v>193</v>
      </c>
      <c r="B74" s="794"/>
      <c r="C74" s="794"/>
      <c r="D74" s="794"/>
      <c r="E74" s="794"/>
      <c r="F74" s="794"/>
      <c r="G74" s="306"/>
    </row>
    <row r="75" spans="1:7" x14ac:dyDescent="0.2">
      <c r="A75" s="181"/>
      <c r="B75" s="95"/>
      <c r="C75" s="95"/>
      <c r="D75" s="95"/>
      <c r="E75" s="116"/>
      <c r="F75" s="96"/>
      <c r="G75" s="306"/>
    </row>
    <row r="76" spans="1:7" ht="15" x14ac:dyDescent="0.2">
      <c r="A76" s="178" t="s">
        <v>191</v>
      </c>
      <c r="B76" s="663" t="s">
        <v>47</v>
      </c>
      <c r="C76" s="808"/>
      <c r="D76" s="178" t="s">
        <v>173</v>
      </c>
      <c r="E76" s="178" t="s">
        <v>174</v>
      </c>
      <c r="F76" s="85" t="s">
        <v>9</v>
      </c>
      <c r="G76" s="297"/>
    </row>
    <row r="77" spans="1:7" x14ac:dyDescent="0.2">
      <c r="A77" s="413" t="s">
        <v>27</v>
      </c>
      <c r="B77" s="690" t="s">
        <v>12</v>
      </c>
      <c r="C77" s="691"/>
      <c r="D77" s="234"/>
      <c r="E77" s="235">
        <v>0</v>
      </c>
      <c r="F77" s="115"/>
      <c r="G77" s="297"/>
    </row>
    <row r="78" spans="1:7" x14ac:dyDescent="0.2">
      <c r="A78" s="413" t="s">
        <v>28</v>
      </c>
      <c r="B78" s="690" t="s">
        <v>216</v>
      </c>
      <c r="C78" s="691"/>
      <c r="D78" s="234"/>
      <c r="E78" s="235">
        <v>0</v>
      </c>
      <c r="F78" s="115"/>
      <c r="G78" s="297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97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297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  <c r="G81" s="297"/>
    </row>
    <row r="82" spans="1:7" x14ac:dyDescent="0.2">
      <c r="A82" s="84" t="s">
        <v>43</v>
      </c>
      <c r="B82" s="660" t="s">
        <v>48</v>
      </c>
      <c r="C82" s="661"/>
      <c r="D82" s="661"/>
      <c r="E82" s="662"/>
      <c r="F82" s="180"/>
      <c r="G82" s="297"/>
    </row>
    <row r="83" spans="1:7" x14ac:dyDescent="0.2">
      <c r="A83" s="84" t="s">
        <v>44</v>
      </c>
      <c r="B83" s="660" t="s">
        <v>11</v>
      </c>
      <c r="C83" s="661"/>
      <c r="D83" s="661"/>
      <c r="E83" s="662"/>
      <c r="F83" s="180"/>
      <c r="G83" s="297"/>
    </row>
    <row r="84" spans="1:7" x14ac:dyDescent="0.2">
      <c r="A84" s="668" t="s">
        <v>56</v>
      </c>
      <c r="B84" s="668"/>
      <c r="C84" s="668"/>
      <c r="D84" s="668"/>
      <c r="E84" s="668"/>
      <c r="F84" s="85">
        <f>SUM(F77:F83)</f>
        <v>0</v>
      </c>
      <c r="G84" s="297"/>
    </row>
    <row r="85" spans="1:7" ht="15" x14ac:dyDescent="0.2">
      <c r="A85" s="307"/>
      <c r="B85" s="791"/>
      <c r="C85" s="792"/>
      <c r="D85" s="792"/>
      <c r="E85" s="792"/>
      <c r="F85" s="792"/>
      <c r="G85" s="297"/>
    </row>
    <row r="86" spans="1:7" ht="15" x14ac:dyDescent="0.2">
      <c r="A86" s="307"/>
      <c r="B86" s="793"/>
      <c r="C86" s="794"/>
      <c r="D86" s="794"/>
      <c r="E86" s="794"/>
      <c r="F86" s="794"/>
      <c r="G86" s="297"/>
    </row>
    <row r="87" spans="1:7" x14ac:dyDescent="0.2">
      <c r="A87" s="307"/>
      <c r="B87" s="786"/>
      <c r="C87" s="787"/>
      <c r="D87" s="787"/>
      <c r="E87" s="787"/>
      <c r="F87" s="787"/>
      <c r="G87" s="297"/>
    </row>
    <row r="88" spans="1:7" x14ac:dyDescent="0.2">
      <c r="A88" s="179"/>
      <c r="B88" s="179"/>
      <c r="C88" s="179"/>
      <c r="D88" s="179"/>
      <c r="E88" s="179"/>
      <c r="F88" s="117"/>
      <c r="G88" s="297"/>
    </row>
    <row r="89" spans="1:7" x14ac:dyDescent="0.2">
      <c r="A89" s="685" t="s">
        <v>211</v>
      </c>
      <c r="B89" s="685"/>
      <c r="C89" s="685"/>
      <c r="D89" s="685"/>
      <c r="E89" s="685"/>
      <c r="F89" s="685"/>
      <c r="G89" s="297"/>
    </row>
    <row r="90" spans="1:7" x14ac:dyDescent="0.2">
      <c r="A90" s="663" t="s">
        <v>192</v>
      </c>
      <c r="B90" s="664"/>
      <c r="C90" s="664"/>
      <c r="D90" s="664"/>
      <c r="E90" s="665"/>
      <c r="F90" s="85" t="s">
        <v>9</v>
      </c>
      <c r="G90" s="297"/>
    </row>
    <row r="91" spans="1:7" x14ac:dyDescent="0.2">
      <c r="A91" s="84" t="s">
        <v>185</v>
      </c>
      <c r="B91" s="788" t="s">
        <v>187</v>
      </c>
      <c r="C91" s="789"/>
      <c r="D91" s="789"/>
      <c r="E91" s="790"/>
      <c r="F91" s="85">
        <f>F57</f>
        <v>0</v>
      </c>
      <c r="G91" s="297"/>
    </row>
    <row r="92" spans="1:7" x14ac:dyDescent="0.2">
      <c r="A92" s="84" t="s">
        <v>188</v>
      </c>
      <c r="B92" s="788" t="s">
        <v>189</v>
      </c>
      <c r="C92" s="789"/>
      <c r="D92" s="789"/>
      <c r="E92" s="790"/>
      <c r="F92" s="85">
        <f>F70</f>
        <v>0</v>
      </c>
      <c r="G92" s="297"/>
    </row>
    <row r="93" spans="1:7" x14ac:dyDescent="0.2">
      <c r="A93" s="84" t="s">
        <v>191</v>
      </c>
      <c r="B93" s="788" t="s">
        <v>47</v>
      </c>
      <c r="C93" s="789"/>
      <c r="D93" s="789"/>
      <c r="E93" s="790"/>
      <c r="F93" s="85">
        <f>F84</f>
        <v>0</v>
      </c>
      <c r="G93" s="297"/>
    </row>
    <row r="94" spans="1:7" x14ac:dyDescent="0.2">
      <c r="A94" s="663" t="s">
        <v>56</v>
      </c>
      <c r="B94" s="664"/>
      <c r="C94" s="664"/>
      <c r="D94" s="664"/>
      <c r="E94" s="665"/>
      <c r="F94" s="85">
        <f>SUM(F91:F93)</f>
        <v>0</v>
      </c>
      <c r="G94" s="297"/>
    </row>
    <row r="95" spans="1:7" x14ac:dyDescent="0.2">
      <c r="A95" s="179"/>
      <c r="B95" s="179"/>
      <c r="C95" s="179"/>
      <c r="D95" s="179"/>
      <c r="E95" s="179"/>
      <c r="F95" s="117"/>
      <c r="G95" s="297"/>
    </row>
    <row r="96" spans="1:7" x14ac:dyDescent="0.2">
      <c r="A96" s="179"/>
      <c r="B96" s="179"/>
      <c r="C96" s="179"/>
      <c r="D96" s="179"/>
      <c r="E96" s="179"/>
      <c r="F96" s="117"/>
      <c r="G96" s="297"/>
    </row>
    <row r="97" spans="1:8" x14ac:dyDescent="0.2">
      <c r="A97" s="673" t="s">
        <v>217</v>
      </c>
      <c r="B97" s="673"/>
      <c r="C97" s="673"/>
      <c r="D97" s="673"/>
      <c r="E97" s="673"/>
      <c r="F97" s="673"/>
      <c r="G97" s="297"/>
      <c r="H97" s="35"/>
    </row>
    <row r="98" spans="1:8" x14ac:dyDescent="0.2">
      <c r="A98" s="118"/>
      <c r="B98" s="118"/>
      <c r="C98" s="118"/>
      <c r="D98" s="118"/>
      <c r="E98" s="118"/>
      <c r="F98" s="119"/>
      <c r="G98" s="297"/>
    </row>
    <row r="99" spans="1:8" x14ac:dyDescent="0.2">
      <c r="A99" s="178">
        <v>3</v>
      </c>
      <c r="B99" s="668" t="s">
        <v>67</v>
      </c>
      <c r="C99" s="668"/>
      <c r="D99" s="668"/>
      <c r="E99" s="178" t="s">
        <v>8</v>
      </c>
      <c r="F99" s="85" t="s">
        <v>9</v>
      </c>
      <c r="G99" s="297"/>
    </row>
    <row r="100" spans="1:8" x14ac:dyDescent="0.2">
      <c r="A100" s="84" t="s">
        <v>27</v>
      </c>
      <c r="B100" s="566" t="s">
        <v>218</v>
      </c>
      <c r="C100" s="566"/>
      <c r="D100" s="566"/>
      <c r="E100" s="3"/>
      <c r="F100" s="180"/>
      <c r="G100" s="306"/>
    </row>
    <row r="101" spans="1:8" x14ac:dyDescent="0.2">
      <c r="A101" s="84" t="s">
        <v>28</v>
      </c>
      <c r="B101" s="569" t="s">
        <v>219</v>
      </c>
      <c r="C101" s="569"/>
      <c r="D101" s="569"/>
      <c r="E101" s="3"/>
      <c r="F101" s="180"/>
      <c r="G101" s="297"/>
    </row>
    <row r="102" spans="1:8" x14ac:dyDescent="0.2">
      <c r="A102" s="84" t="s">
        <v>29</v>
      </c>
      <c r="B102" s="569" t="s">
        <v>220</v>
      </c>
      <c r="C102" s="569"/>
      <c r="D102" s="569"/>
      <c r="E102" s="3"/>
      <c r="F102" s="180"/>
      <c r="G102" s="297"/>
    </row>
    <row r="103" spans="1:8" x14ac:dyDescent="0.2">
      <c r="A103" s="84" t="s">
        <v>30</v>
      </c>
      <c r="B103" s="569" t="s">
        <v>221</v>
      </c>
      <c r="C103" s="569"/>
      <c r="D103" s="569"/>
      <c r="E103" s="3"/>
      <c r="F103" s="180"/>
      <c r="G103" s="297"/>
    </row>
    <row r="104" spans="1:8" x14ac:dyDescent="0.2">
      <c r="A104" s="84" t="s">
        <v>42</v>
      </c>
      <c r="B104" s="569" t="s">
        <v>236</v>
      </c>
      <c r="C104" s="569"/>
      <c r="D104" s="569"/>
      <c r="E104" s="3"/>
      <c r="F104" s="180"/>
      <c r="G104" s="297"/>
    </row>
    <row r="105" spans="1:8" x14ac:dyDescent="0.2">
      <c r="A105" s="84" t="s">
        <v>43</v>
      </c>
      <c r="B105" s="571" t="s">
        <v>222</v>
      </c>
      <c r="C105" s="572"/>
      <c r="D105" s="573"/>
      <c r="E105" s="3"/>
      <c r="F105" s="180"/>
      <c r="G105" s="297"/>
    </row>
    <row r="106" spans="1:8" x14ac:dyDescent="0.2">
      <c r="A106" s="663" t="s">
        <v>56</v>
      </c>
      <c r="B106" s="664"/>
      <c r="C106" s="664"/>
      <c r="D106" s="665"/>
      <c r="E106" s="39">
        <f>SUM(E100:E105)</f>
        <v>0</v>
      </c>
      <c r="F106" s="85">
        <f>SUM(F100:F105)</f>
        <v>0</v>
      </c>
      <c r="G106" s="297"/>
    </row>
    <row r="107" spans="1:8" x14ac:dyDescent="0.2">
      <c r="A107" s="179"/>
      <c r="B107" s="179"/>
      <c r="C107" s="179"/>
      <c r="D107" s="179"/>
      <c r="E107" s="179"/>
      <c r="F107" s="117"/>
      <c r="G107" s="297"/>
    </row>
    <row r="108" spans="1:8" x14ac:dyDescent="0.2">
      <c r="A108" s="179"/>
      <c r="B108" s="179"/>
      <c r="C108" s="179"/>
      <c r="D108" s="179"/>
      <c r="E108" s="179"/>
      <c r="F108" s="117"/>
      <c r="G108" s="297"/>
    </row>
    <row r="109" spans="1:8" x14ac:dyDescent="0.2">
      <c r="A109" s="673" t="s">
        <v>223</v>
      </c>
      <c r="B109" s="673"/>
      <c r="C109" s="673"/>
      <c r="D109" s="673"/>
      <c r="E109" s="673"/>
      <c r="F109" s="673"/>
      <c r="G109" s="297"/>
    </row>
    <row r="110" spans="1:8" x14ac:dyDescent="0.2">
      <c r="A110" s="118"/>
      <c r="B110" s="118"/>
      <c r="C110" s="118"/>
      <c r="D110" s="118"/>
      <c r="E110" s="118"/>
      <c r="F110" s="120"/>
      <c r="G110" s="297"/>
    </row>
    <row r="111" spans="1:8" x14ac:dyDescent="0.2">
      <c r="A111" s="673" t="s">
        <v>237</v>
      </c>
      <c r="B111" s="673"/>
      <c r="C111" s="673"/>
      <c r="D111" s="673"/>
      <c r="E111" s="673"/>
      <c r="F111" s="673"/>
      <c r="G111" s="297"/>
    </row>
    <row r="112" spans="1:8" x14ac:dyDescent="0.2">
      <c r="A112" s="179"/>
      <c r="B112" s="179"/>
      <c r="C112" s="179"/>
      <c r="D112" s="179"/>
      <c r="E112" s="179"/>
      <c r="F112" s="179"/>
      <c r="G112" s="297"/>
    </row>
    <row r="113" spans="1:9" x14ac:dyDescent="0.2">
      <c r="A113" s="178" t="s">
        <v>55</v>
      </c>
      <c r="B113" s="657" t="s">
        <v>238</v>
      </c>
      <c r="C113" s="658"/>
      <c r="D113" s="659"/>
      <c r="E113" s="178" t="s">
        <v>8</v>
      </c>
      <c r="F113" s="85" t="s">
        <v>9</v>
      </c>
      <c r="G113" s="297"/>
    </row>
    <row r="114" spans="1:9" x14ac:dyDescent="0.2">
      <c r="A114" s="84" t="s">
        <v>27</v>
      </c>
      <c r="B114" s="571" t="s">
        <v>239</v>
      </c>
      <c r="C114" s="572"/>
      <c r="D114" s="573"/>
      <c r="E114" s="3"/>
      <c r="F114" s="180"/>
      <c r="G114" s="297"/>
    </row>
    <row r="115" spans="1:9" x14ac:dyDescent="0.2">
      <c r="A115" s="84" t="s">
        <v>28</v>
      </c>
      <c r="B115" s="571" t="s">
        <v>240</v>
      </c>
      <c r="C115" s="572"/>
      <c r="D115" s="573"/>
      <c r="E115" s="3"/>
      <c r="F115" s="180"/>
      <c r="G115" s="297"/>
    </row>
    <row r="116" spans="1:9" x14ac:dyDescent="0.2">
      <c r="A116" s="84" t="s">
        <v>29</v>
      </c>
      <c r="B116" s="571" t="s">
        <v>241</v>
      </c>
      <c r="C116" s="572"/>
      <c r="D116" s="573"/>
      <c r="E116" s="3"/>
      <c r="F116" s="180"/>
      <c r="G116" s="297"/>
      <c r="I116" s="27"/>
    </row>
    <row r="117" spans="1:9" x14ac:dyDescent="0.2">
      <c r="A117" s="84" t="s">
        <v>30</v>
      </c>
      <c r="B117" s="569" t="s">
        <v>242</v>
      </c>
      <c r="C117" s="569"/>
      <c r="D117" s="569"/>
      <c r="E117" s="3"/>
      <c r="F117" s="180"/>
      <c r="G117" s="297"/>
    </row>
    <row r="118" spans="1:9" x14ac:dyDescent="0.2">
      <c r="A118" s="84" t="s">
        <v>42</v>
      </c>
      <c r="B118" s="660" t="s">
        <v>243</v>
      </c>
      <c r="C118" s="661"/>
      <c r="D118" s="662"/>
      <c r="E118" s="3"/>
      <c r="F118" s="180"/>
      <c r="G118" s="297"/>
      <c r="I118" s="27"/>
    </row>
    <row r="119" spans="1:9" x14ac:dyDescent="0.2">
      <c r="A119" s="84" t="s">
        <v>43</v>
      </c>
      <c r="B119" s="571" t="s">
        <v>244</v>
      </c>
      <c r="C119" s="572"/>
      <c r="D119" s="573"/>
      <c r="E119" s="3"/>
      <c r="F119" s="180"/>
      <c r="G119" s="297"/>
    </row>
    <row r="120" spans="1:9" ht="15" x14ac:dyDescent="0.2">
      <c r="A120" s="98"/>
      <c r="B120" s="663" t="s">
        <v>61</v>
      </c>
      <c r="C120" s="784"/>
      <c r="D120" s="785"/>
      <c r="E120" s="3">
        <f>SUM(E114:E119)</f>
        <v>0</v>
      </c>
      <c r="F120" s="85">
        <f>SUM(F114:F119)</f>
        <v>0</v>
      </c>
      <c r="G120" s="297"/>
    </row>
    <row r="121" spans="1:9" ht="13.5" x14ac:dyDescent="0.2">
      <c r="A121" s="305"/>
      <c r="B121" s="782"/>
      <c r="C121" s="783"/>
      <c r="D121" s="783"/>
      <c r="E121" s="783"/>
      <c r="F121" s="783"/>
      <c r="G121" s="297"/>
    </row>
    <row r="122" spans="1:9" ht="13.5" x14ac:dyDescent="0.2">
      <c r="A122" s="305"/>
      <c r="B122" s="782"/>
      <c r="C122" s="783"/>
      <c r="D122" s="783"/>
      <c r="E122" s="783"/>
      <c r="F122" s="783"/>
      <c r="G122" s="297"/>
    </row>
    <row r="123" spans="1:9" x14ac:dyDescent="0.2">
      <c r="A123" s="179"/>
      <c r="B123" s="179"/>
      <c r="C123" s="179"/>
      <c r="D123" s="179"/>
      <c r="E123" s="179"/>
      <c r="F123" s="117"/>
      <c r="G123" s="297"/>
    </row>
    <row r="124" spans="1:9" x14ac:dyDescent="0.2">
      <c r="A124" s="673" t="s">
        <v>245</v>
      </c>
      <c r="B124" s="673"/>
      <c r="C124" s="673"/>
      <c r="D124" s="673"/>
      <c r="E124" s="673"/>
      <c r="F124" s="673"/>
      <c r="G124" s="297"/>
    </row>
    <row r="125" spans="1:9" x14ac:dyDescent="0.2">
      <c r="A125" s="118"/>
      <c r="B125" s="118"/>
      <c r="C125" s="118"/>
      <c r="D125" s="118"/>
      <c r="E125" s="118"/>
      <c r="F125" s="120"/>
      <c r="G125" s="297"/>
    </row>
    <row r="126" spans="1:9" x14ac:dyDescent="0.2">
      <c r="A126" s="178" t="s">
        <v>58</v>
      </c>
      <c r="B126" s="657" t="s">
        <v>246</v>
      </c>
      <c r="C126" s="658"/>
      <c r="D126" s="659"/>
      <c r="E126" s="178" t="s">
        <v>8</v>
      </c>
      <c r="F126" s="85" t="s">
        <v>9</v>
      </c>
      <c r="G126" s="297"/>
    </row>
    <row r="127" spans="1:9" x14ac:dyDescent="0.2">
      <c r="A127" s="84" t="s">
        <v>27</v>
      </c>
      <c r="B127" s="569" t="s">
        <v>247</v>
      </c>
      <c r="C127" s="569"/>
      <c r="D127" s="569"/>
      <c r="E127" s="3">
        <v>0</v>
      </c>
      <c r="F127" s="180">
        <v>0</v>
      </c>
      <c r="G127" s="297"/>
    </row>
    <row r="128" spans="1:9" x14ac:dyDescent="0.2">
      <c r="A128" s="663" t="s">
        <v>61</v>
      </c>
      <c r="B128" s="664"/>
      <c r="C128" s="664"/>
      <c r="D128" s="664"/>
      <c r="E128" s="39">
        <f>E127</f>
        <v>0</v>
      </c>
      <c r="F128" s="85">
        <f>F127</f>
        <v>0</v>
      </c>
      <c r="G128" s="297"/>
    </row>
    <row r="129" spans="1:7" ht="13.5" x14ac:dyDescent="0.2">
      <c r="A129" s="305"/>
      <c r="B129" s="782"/>
      <c r="C129" s="783"/>
      <c r="D129" s="783"/>
      <c r="E129" s="783"/>
      <c r="F129" s="783"/>
      <c r="G129" s="297"/>
    </row>
    <row r="130" spans="1:7" x14ac:dyDescent="0.2">
      <c r="A130" s="118"/>
      <c r="B130" s="118"/>
      <c r="C130" s="118"/>
      <c r="D130" s="118"/>
      <c r="E130" s="118"/>
      <c r="F130" s="119"/>
      <c r="G130" s="297"/>
    </row>
    <row r="131" spans="1:7" x14ac:dyDescent="0.2">
      <c r="A131" s="656" t="s">
        <v>224</v>
      </c>
      <c r="B131" s="656"/>
      <c r="C131" s="656"/>
      <c r="D131" s="656"/>
      <c r="E131" s="656"/>
      <c r="F131" s="656"/>
      <c r="G131" s="297"/>
    </row>
    <row r="132" spans="1:7" x14ac:dyDescent="0.2">
      <c r="A132" s="179"/>
      <c r="B132" s="118"/>
      <c r="C132" s="118"/>
      <c r="D132" s="118"/>
      <c r="E132" s="118"/>
      <c r="F132" s="119"/>
      <c r="G132" s="297"/>
    </row>
    <row r="133" spans="1:7" x14ac:dyDescent="0.2">
      <c r="A133" s="178">
        <v>4</v>
      </c>
      <c r="B133" s="663" t="s">
        <v>225</v>
      </c>
      <c r="C133" s="664"/>
      <c r="D133" s="664"/>
      <c r="E133" s="665"/>
      <c r="F133" s="85" t="s">
        <v>9</v>
      </c>
      <c r="G133" s="297"/>
    </row>
    <row r="134" spans="1:7" x14ac:dyDescent="0.2">
      <c r="A134" s="121" t="s">
        <v>55</v>
      </c>
      <c r="B134" s="660" t="s">
        <v>238</v>
      </c>
      <c r="C134" s="661"/>
      <c r="D134" s="661"/>
      <c r="E134" s="662"/>
      <c r="F134" s="180">
        <f>F120</f>
        <v>0</v>
      </c>
      <c r="G134" s="297"/>
    </row>
    <row r="135" spans="1:7" x14ac:dyDescent="0.2">
      <c r="A135" s="121" t="s">
        <v>58</v>
      </c>
      <c r="B135" s="660" t="s">
        <v>246</v>
      </c>
      <c r="C135" s="661"/>
      <c r="D135" s="661"/>
      <c r="E135" s="662"/>
      <c r="F135" s="180">
        <f>F128</f>
        <v>0</v>
      </c>
      <c r="G135" s="297"/>
    </row>
    <row r="136" spans="1:7" x14ac:dyDescent="0.2">
      <c r="A136" s="663" t="s">
        <v>56</v>
      </c>
      <c r="B136" s="664"/>
      <c r="C136" s="664"/>
      <c r="D136" s="664"/>
      <c r="E136" s="665"/>
      <c r="F136" s="85">
        <f>SUM(F134:F135)</f>
        <v>0</v>
      </c>
      <c r="G136" s="297"/>
    </row>
    <row r="137" spans="1:7" x14ac:dyDescent="0.2">
      <c r="A137" s="118"/>
      <c r="B137" s="118"/>
      <c r="C137" s="118"/>
      <c r="D137" s="118"/>
      <c r="E137" s="118"/>
      <c r="F137" s="119"/>
      <c r="G137" s="297"/>
    </row>
    <row r="138" spans="1:7" x14ac:dyDescent="0.2">
      <c r="A138" s="118"/>
      <c r="B138" s="118"/>
      <c r="C138" s="118"/>
      <c r="D138" s="118"/>
      <c r="E138" s="118"/>
      <c r="F138" s="119"/>
      <c r="G138" s="297"/>
    </row>
    <row r="139" spans="1:7" x14ac:dyDescent="0.2">
      <c r="A139" s="781" t="s">
        <v>194</v>
      </c>
      <c r="B139" s="781"/>
      <c r="C139" s="781"/>
      <c r="D139" s="781"/>
      <c r="E139" s="781"/>
      <c r="F139" s="781"/>
      <c r="G139" s="297"/>
    </row>
    <row r="140" spans="1:7" x14ac:dyDescent="0.2">
      <c r="A140" s="118"/>
      <c r="B140" s="118"/>
      <c r="C140" s="118"/>
      <c r="D140" s="118"/>
      <c r="E140" s="118"/>
      <c r="F140" s="119"/>
      <c r="G140" s="297"/>
    </row>
    <row r="141" spans="1:7" x14ac:dyDescent="0.2">
      <c r="A141" s="84">
        <v>5</v>
      </c>
      <c r="B141" s="663" t="s">
        <v>25</v>
      </c>
      <c r="C141" s="664"/>
      <c r="D141" s="664"/>
      <c r="E141" s="665"/>
      <c r="F141" s="85" t="s">
        <v>9</v>
      </c>
      <c r="G141" s="297"/>
    </row>
    <row r="142" spans="1:7" x14ac:dyDescent="0.2">
      <c r="A142" s="84" t="s">
        <v>27</v>
      </c>
      <c r="B142" s="660" t="s">
        <v>104</v>
      </c>
      <c r="C142" s="661"/>
      <c r="D142" s="661"/>
      <c r="E142" s="662"/>
      <c r="F142" s="180">
        <f>SUM('(VI) Uniforme '!Y19)</f>
        <v>0</v>
      </c>
      <c r="G142" s="297"/>
    </row>
    <row r="143" spans="1:7" x14ac:dyDescent="0.2">
      <c r="A143" s="84" t="s">
        <v>28</v>
      </c>
      <c r="B143" s="660" t="s">
        <v>421</v>
      </c>
      <c r="C143" s="661"/>
      <c r="D143" s="661"/>
      <c r="E143" s="662"/>
      <c r="F143" s="180">
        <f>SUM('(IV) Ferramentas '!J65:K65)</f>
        <v>0</v>
      </c>
      <c r="G143" s="297"/>
    </row>
    <row r="144" spans="1:7" x14ac:dyDescent="0.2">
      <c r="A144" s="84" t="s">
        <v>29</v>
      </c>
      <c r="B144" s="660" t="s">
        <v>52</v>
      </c>
      <c r="C144" s="661"/>
      <c r="D144" s="661"/>
      <c r="E144" s="662"/>
      <c r="F144" s="180">
        <f>SUM('(V) Equipamentos'!I10:J10)</f>
        <v>0</v>
      </c>
      <c r="G144" s="297"/>
    </row>
    <row r="145" spans="1:7" x14ac:dyDescent="0.2">
      <c r="A145" s="84" t="s">
        <v>30</v>
      </c>
      <c r="B145" s="660" t="s">
        <v>911</v>
      </c>
      <c r="C145" s="661"/>
      <c r="D145" s="661"/>
      <c r="E145" s="662"/>
      <c r="F145" s="180">
        <f>SUM('(VII) EPI'!H28:I28)</f>
        <v>0</v>
      </c>
      <c r="G145" s="297"/>
    </row>
    <row r="146" spans="1:7" x14ac:dyDescent="0.2">
      <c r="A146" s="663" t="s">
        <v>56</v>
      </c>
      <c r="B146" s="664"/>
      <c r="C146" s="664"/>
      <c r="D146" s="664"/>
      <c r="E146" s="665"/>
      <c r="F146" s="85">
        <f>SUM(F142:F145)</f>
        <v>0</v>
      </c>
      <c r="G146" s="297"/>
    </row>
    <row r="147" spans="1:7" ht="13.5" x14ac:dyDescent="0.2">
      <c r="A147" s="305"/>
      <c r="B147" s="286"/>
      <c r="C147" s="118"/>
      <c r="D147" s="118"/>
      <c r="E147" s="118"/>
      <c r="F147" s="119"/>
      <c r="G147" s="297"/>
    </row>
    <row r="148" spans="1:7" x14ac:dyDescent="0.2">
      <c r="A148" s="118"/>
      <c r="B148" s="118"/>
      <c r="C148" s="118"/>
      <c r="D148" s="118"/>
      <c r="E148" s="118"/>
      <c r="F148" s="119"/>
      <c r="G148" s="297"/>
    </row>
    <row r="149" spans="1:7" x14ac:dyDescent="0.2">
      <c r="A149" s="656" t="s">
        <v>195</v>
      </c>
      <c r="B149" s="656"/>
      <c r="C149" s="656"/>
      <c r="D149" s="656"/>
      <c r="E149" s="656"/>
      <c r="F149" s="656"/>
      <c r="G149" s="297"/>
    </row>
    <row r="150" spans="1:7" x14ac:dyDescent="0.2">
      <c r="A150" s="118"/>
      <c r="B150" s="118"/>
      <c r="C150" s="118"/>
      <c r="D150" s="118"/>
      <c r="E150" s="118"/>
      <c r="F150" s="119"/>
      <c r="G150" s="297"/>
    </row>
    <row r="151" spans="1:7" x14ac:dyDescent="0.2">
      <c r="A151" s="178">
        <v>6</v>
      </c>
      <c r="B151" s="668" t="s">
        <v>80</v>
      </c>
      <c r="C151" s="668"/>
      <c r="D151" s="668"/>
      <c r="E151" s="178" t="s">
        <v>8</v>
      </c>
      <c r="F151" s="85" t="s">
        <v>9</v>
      </c>
      <c r="G151" s="297"/>
    </row>
    <row r="152" spans="1:7" x14ac:dyDescent="0.2">
      <c r="A152" s="84" t="s">
        <v>27</v>
      </c>
      <c r="B152" s="566" t="s">
        <v>248</v>
      </c>
      <c r="C152" s="566"/>
      <c r="D152" s="566"/>
      <c r="E152" s="3"/>
      <c r="F152" s="180"/>
      <c r="G152" s="297"/>
    </row>
    <row r="153" spans="1:7" x14ac:dyDescent="0.2">
      <c r="A153" s="84" t="s">
        <v>28</v>
      </c>
      <c r="B153" s="571" t="s">
        <v>20</v>
      </c>
      <c r="C153" s="572"/>
      <c r="D153" s="573"/>
      <c r="E153" s="3"/>
      <c r="F153" s="180"/>
      <c r="G153" s="297"/>
    </row>
    <row r="154" spans="1:7" x14ac:dyDescent="0.2">
      <c r="A154" s="84" t="s">
        <v>29</v>
      </c>
      <c r="B154" s="657" t="s">
        <v>21</v>
      </c>
      <c r="C154" s="658"/>
      <c r="D154" s="658"/>
      <c r="E154" s="52">
        <f>E155+E156+E157</f>
        <v>0</v>
      </c>
      <c r="F154" s="85">
        <f>SUM(F155:F157)</f>
        <v>0</v>
      </c>
      <c r="G154" s="297"/>
    </row>
    <row r="155" spans="1:7" x14ac:dyDescent="0.2">
      <c r="A155" s="106" t="s">
        <v>196</v>
      </c>
      <c r="B155" s="571" t="s">
        <v>22</v>
      </c>
      <c r="C155" s="572"/>
      <c r="D155" s="573"/>
      <c r="E155" s="3"/>
      <c r="F155" s="180"/>
      <c r="G155" s="297"/>
    </row>
    <row r="156" spans="1:7" x14ac:dyDescent="0.2">
      <c r="A156" s="106" t="s">
        <v>197</v>
      </c>
      <c r="B156" s="571" t="s">
        <v>23</v>
      </c>
      <c r="C156" s="572"/>
      <c r="D156" s="573"/>
      <c r="E156" s="3"/>
      <c r="F156" s="180"/>
      <c r="G156" s="297"/>
    </row>
    <row r="157" spans="1:7" x14ac:dyDescent="0.2">
      <c r="A157" s="106" t="s">
        <v>198</v>
      </c>
      <c r="B157" s="587" t="s">
        <v>24</v>
      </c>
      <c r="C157" s="588"/>
      <c r="D157" s="589"/>
      <c r="E157" s="3"/>
      <c r="F157" s="180"/>
      <c r="G157" s="297"/>
    </row>
    <row r="158" spans="1:7" x14ac:dyDescent="0.2">
      <c r="A158" s="663" t="s">
        <v>56</v>
      </c>
      <c r="B158" s="664"/>
      <c r="C158" s="664"/>
      <c r="D158" s="664"/>
      <c r="E158" s="665"/>
      <c r="F158" s="85">
        <f>F152+F153+F154</f>
        <v>0</v>
      </c>
      <c r="G158" s="297"/>
    </row>
    <row r="159" spans="1:7" x14ac:dyDescent="0.2">
      <c r="A159" s="308"/>
      <c r="B159" s="308"/>
      <c r="C159" s="118"/>
      <c r="D159" s="118"/>
      <c r="E159" s="118"/>
      <c r="F159" s="119"/>
      <c r="G159" s="297"/>
    </row>
    <row r="160" spans="1:7" x14ac:dyDescent="0.2">
      <c r="A160" s="308"/>
      <c r="B160" s="308"/>
      <c r="C160" s="118"/>
      <c r="D160" s="118"/>
      <c r="E160" s="118"/>
      <c r="F160" s="119"/>
      <c r="G160" s="297"/>
    </row>
    <row r="161" spans="1:7" x14ac:dyDescent="0.2">
      <c r="A161" s="308"/>
      <c r="B161" s="308"/>
      <c r="C161" s="118"/>
      <c r="D161" s="118"/>
      <c r="E161" s="118"/>
      <c r="F161" s="119"/>
      <c r="G161" s="297"/>
    </row>
    <row r="162" spans="1:7" x14ac:dyDescent="0.2">
      <c r="A162" s="308"/>
      <c r="B162" s="308"/>
      <c r="C162" s="118"/>
      <c r="D162" s="118"/>
      <c r="E162" s="118"/>
      <c r="F162" s="119"/>
      <c r="G162" s="297"/>
    </row>
    <row r="163" spans="1:7" x14ac:dyDescent="0.2">
      <c r="A163" s="656" t="s">
        <v>226</v>
      </c>
      <c r="B163" s="656"/>
      <c r="C163" s="656"/>
      <c r="D163" s="656"/>
      <c r="E163" s="656"/>
      <c r="F163" s="656"/>
      <c r="G163" s="297"/>
    </row>
    <row r="164" spans="1:7" x14ac:dyDescent="0.2">
      <c r="A164" s="657" t="s">
        <v>146</v>
      </c>
      <c r="B164" s="658"/>
      <c r="C164" s="658"/>
      <c r="D164" s="658"/>
      <c r="E164" s="659"/>
      <c r="F164" s="85" t="s">
        <v>9</v>
      </c>
      <c r="G164" s="297"/>
    </row>
    <row r="165" spans="1:7" x14ac:dyDescent="0.2">
      <c r="A165" s="84" t="s">
        <v>27</v>
      </c>
      <c r="B165" s="660" t="s">
        <v>88</v>
      </c>
      <c r="C165" s="661"/>
      <c r="D165" s="661"/>
      <c r="E165" s="662"/>
      <c r="F165" s="180">
        <f>F44</f>
        <v>0</v>
      </c>
      <c r="G165" s="297"/>
    </row>
    <row r="166" spans="1:7" x14ac:dyDescent="0.2">
      <c r="A166" s="84" t="s">
        <v>28</v>
      </c>
      <c r="B166" s="660" t="s">
        <v>199</v>
      </c>
      <c r="C166" s="661"/>
      <c r="D166" s="661"/>
      <c r="E166" s="662"/>
      <c r="F166" s="180">
        <f>F94</f>
        <v>0</v>
      </c>
      <c r="G166" s="297"/>
    </row>
    <row r="167" spans="1:7" x14ac:dyDescent="0.2">
      <c r="A167" s="84" t="s">
        <v>29</v>
      </c>
      <c r="B167" s="660" t="s">
        <v>200</v>
      </c>
      <c r="C167" s="661"/>
      <c r="D167" s="661"/>
      <c r="E167" s="662"/>
      <c r="F167" s="180">
        <f>F106</f>
        <v>0</v>
      </c>
      <c r="G167" s="297"/>
    </row>
    <row r="168" spans="1:7" x14ac:dyDescent="0.2">
      <c r="A168" s="84" t="s">
        <v>30</v>
      </c>
      <c r="B168" s="660" t="s">
        <v>201</v>
      </c>
      <c r="C168" s="661"/>
      <c r="D168" s="661"/>
      <c r="E168" s="662"/>
      <c r="F168" s="180">
        <f>F136</f>
        <v>0</v>
      </c>
      <c r="G168" s="297"/>
    </row>
    <row r="169" spans="1:7" x14ac:dyDescent="0.2">
      <c r="A169" s="84" t="s">
        <v>42</v>
      </c>
      <c r="B169" s="660" t="s">
        <v>229</v>
      </c>
      <c r="C169" s="661"/>
      <c r="D169" s="661"/>
      <c r="E169" s="662"/>
      <c r="F169" s="180">
        <f>F146</f>
        <v>0</v>
      </c>
      <c r="G169" s="297"/>
    </row>
    <row r="170" spans="1:7" x14ac:dyDescent="0.2">
      <c r="A170" s="663" t="s">
        <v>228</v>
      </c>
      <c r="B170" s="664"/>
      <c r="C170" s="664"/>
      <c r="D170" s="664"/>
      <c r="E170" s="665"/>
      <c r="F170" s="85">
        <f>SUM(F165:F169)</f>
        <v>0</v>
      </c>
      <c r="G170" s="297"/>
    </row>
    <row r="171" spans="1:7" x14ac:dyDescent="0.2">
      <c r="A171" s="84" t="s">
        <v>43</v>
      </c>
      <c r="B171" s="660" t="s">
        <v>230</v>
      </c>
      <c r="C171" s="661"/>
      <c r="D171" s="661"/>
      <c r="E171" s="662"/>
      <c r="F171" s="180">
        <f>F158</f>
        <v>0</v>
      </c>
      <c r="G171" s="297"/>
    </row>
    <row r="172" spans="1:7" x14ac:dyDescent="0.2">
      <c r="A172" s="663" t="s">
        <v>227</v>
      </c>
      <c r="B172" s="664"/>
      <c r="C172" s="664"/>
      <c r="D172" s="664"/>
      <c r="E172" s="665"/>
      <c r="F172" s="85">
        <f>SUM(F170:F171)</f>
        <v>0</v>
      </c>
      <c r="G172" s="306"/>
    </row>
    <row r="173" spans="1:7" ht="15" x14ac:dyDescent="0.2">
      <c r="A173" s="666" t="s">
        <v>232</v>
      </c>
      <c r="B173" s="780"/>
      <c r="C173" s="780"/>
      <c r="D173" s="780"/>
      <c r="E173" s="780"/>
      <c r="F173" s="85" t="e">
        <f>F172/F44</f>
        <v>#DIV/0!</v>
      </c>
      <c r="G173" s="309"/>
    </row>
    <row r="174" spans="1:7" x14ac:dyDescent="0.2">
      <c r="A174" s="118"/>
      <c r="B174" s="286"/>
      <c r="C174" s="286"/>
      <c r="D174" s="181"/>
      <c r="E174" s="181"/>
      <c r="F174" s="96"/>
      <c r="G174" s="297"/>
    </row>
    <row r="177" spans="3:6" x14ac:dyDescent="0.2">
      <c r="C177" s="125"/>
      <c r="F177" s="126"/>
    </row>
    <row r="178" spans="3:6" x14ac:dyDescent="0.2">
      <c r="C178" s="125"/>
      <c r="D178" s="127"/>
      <c r="E178" s="127"/>
      <c r="F178" s="128"/>
    </row>
    <row r="179" spans="3:6" x14ac:dyDescent="0.2">
      <c r="C179" s="125"/>
    </row>
    <row r="180" spans="3:6" x14ac:dyDescent="0.2">
      <c r="C180" s="125"/>
      <c r="D180" s="127"/>
      <c r="E180" s="127"/>
      <c r="F180" s="128"/>
    </row>
    <row r="181" spans="3:6" x14ac:dyDescent="0.2">
      <c r="C181" s="125"/>
      <c r="D181" s="129"/>
      <c r="E181" s="129"/>
      <c r="F181" s="130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  <c r="F184" s="126"/>
    </row>
    <row r="185" spans="3:6" x14ac:dyDescent="0.2">
      <c r="C185" s="125"/>
    </row>
    <row r="186" spans="3:6" x14ac:dyDescent="0.2">
      <c r="C186" s="125"/>
    </row>
  </sheetData>
  <mergeCells count="120">
    <mergeCell ref="B42:D42"/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31"/>
  <sheetViews>
    <sheetView zoomScale="95" zoomScaleNormal="95" workbookViewId="0">
      <pane xSplit="3" ySplit="3" topLeftCell="D1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ColWidth="9.140625" defaultRowHeight="14.25" x14ac:dyDescent="0.25"/>
  <cols>
    <col min="1" max="1" width="5.42578125" style="483" bestFit="1" customWidth="1"/>
    <col min="2" max="2" width="41.140625" style="483" customWidth="1"/>
    <col min="3" max="3" width="3.140625" style="483" customWidth="1"/>
    <col min="4" max="4" width="13.85546875" style="489" customWidth="1"/>
    <col min="5" max="5" width="10.140625" style="489" customWidth="1"/>
    <col min="6" max="6" width="9.140625" style="489" customWidth="1"/>
    <col min="7" max="7" width="2.85546875" style="489" customWidth="1"/>
    <col min="8" max="8" width="13.7109375" style="489" customWidth="1"/>
    <col min="9" max="9" width="14.85546875" style="489" bestFit="1" customWidth="1"/>
    <col min="10" max="10" width="17.28515625" style="483" customWidth="1"/>
    <col min="11" max="11" width="20.5703125" style="483" customWidth="1"/>
    <col min="12" max="16384" width="9.140625" style="483"/>
  </cols>
  <sheetData>
    <row r="1" spans="1:11" ht="15" x14ac:dyDescent="0.25">
      <c r="A1" s="827"/>
      <c r="B1" s="828"/>
      <c r="C1" s="828"/>
      <c r="D1" s="828"/>
      <c r="E1" s="828"/>
      <c r="F1" s="828"/>
      <c r="G1" s="828"/>
      <c r="H1" s="828"/>
      <c r="I1" s="828"/>
      <c r="J1" s="828"/>
      <c r="K1" s="828"/>
    </row>
    <row r="2" spans="1:11" ht="30" x14ac:dyDescent="0.25">
      <c r="A2" s="829" t="s">
        <v>254</v>
      </c>
      <c r="B2" s="829"/>
      <c r="C2" s="829"/>
      <c r="D2" s="829"/>
      <c r="E2" s="829"/>
      <c r="F2" s="829"/>
      <c r="G2" s="829"/>
      <c r="H2" s="829"/>
      <c r="I2" s="829"/>
      <c r="J2" s="829"/>
      <c r="K2" s="484"/>
    </row>
    <row r="3" spans="1:11" s="489" customFormat="1" ht="60" x14ac:dyDescent="0.25">
      <c r="A3" s="477" t="s">
        <v>102</v>
      </c>
      <c r="B3" s="830" t="s">
        <v>255</v>
      </c>
      <c r="C3" s="830"/>
      <c r="D3" s="477" t="s">
        <v>256</v>
      </c>
      <c r="E3" s="477" t="s">
        <v>257</v>
      </c>
      <c r="F3" s="830" t="s">
        <v>930</v>
      </c>
      <c r="G3" s="830"/>
      <c r="H3" s="477" t="s">
        <v>258</v>
      </c>
      <c r="I3" s="477" t="s">
        <v>259</v>
      </c>
      <c r="J3" s="477" t="s">
        <v>260</v>
      </c>
      <c r="K3" s="477" t="s">
        <v>261</v>
      </c>
    </row>
    <row r="4" spans="1:11" ht="48" customHeight="1" x14ac:dyDescent="0.25">
      <c r="A4" s="485">
        <v>1</v>
      </c>
      <c r="B4" s="821" t="s">
        <v>826</v>
      </c>
      <c r="C4" s="821"/>
      <c r="D4" s="317" t="s">
        <v>262</v>
      </c>
      <c r="E4" s="317" t="s">
        <v>263</v>
      </c>
      <c r="F4" s="822">
        <v>2</v>
      </c>
      <c r="G4" s="822"/>
      <c r="H4" s="478">
        <v>1</v>
      </c>
      <c r="I4" s="479">
        <v>2</v>
      </c>
      <c r="J4" s="486" t="s">
        <v>814</v>
      </c>
      <c r="K4" s="482" t="s">
        <v>827</v>
      </c>
    </row>
    <row r="5" spans="1:11" ht="53.25" customHeight="1" x14ac:dyDescent="0.25">
      <c r="A5" s="485">
        <v>2</v>
      </c>
      <c r="B5" s="821" t="s">
        <v>264</v>
      </c>
      <c r="C5" s="821"/>
      <c r="D5" s="317" t="s">
        <v>262</v>
      </c>
      <c r="E5" s="317" t="s">
        <v>263</v>
      </c>
      <c r="F5" s="822">
        <v>2</v>
      </c>
      <c r="G5" s="822"/>
      <c r="H5" s="478">
        <v>1</v>
      </c>
      <c r="I5" s="479">
        <f t="shared" ref="I5:I17" si="0">F5*H5</f>
        <v>2</v>
      </c>
      <c r="J5" s="486" t="s">
        <v>866</v>
      </c>
      <c r="K5" s="482" t="s">
        <v>828</v>
      </c>
    </row>
    <row r="6" spans="1:11" ht="50.25" customHeight="1" x14ac:dyDescent="0.25">
      <c r="A6" s="485">
        <v>3</v>
      </c>
      <c r="B6" s="821" t="s">
        <v>266</v>
      </c>
      <c r="C6" s="821"/>
      <c r="D6" s="317" t="s">
        <v>262</v>
      </c>
      <c r="E6" s="317" t="s">
        <v>263</v>
      </c>
      <c r="F6" s="822">
        <v>15</v>
      </c>
      <c r="G6" s="822"/>
      <c r="H6" s="478">
        <v>1</v>
      </c>
      <c r="I6" s="479">
        <f t="shared" si="0"/>
        <v>15</v>
      </c>
      <c r="J6" s="486" t="s">
        <v>866</v>
      </c>
      <c r="K6" s="482" t="s">
        <v>829</v>
      </c>
    </row>
    <row r="7" spans="1:11" ht="42.75" x14ac:dyDescent="0.25">
      <c r="A7" s="485">
        <v>4</v>
      </c>
      <c r="B7" s="821" t="s">
        <v>278</v>
      </c>
      <c r="C7" s="821"/>
      <c r="D7" s="317" t="s">
        <v>277</v>
      </c>
      <c r="E7" s="317" t="s">
        <v>263</v>
      </c>
      <c r="F7" s="826">
        <v>6</v>
      </c>
      <c r="G7" s="826"/>
      <c r="H7" s="480">
        <v>2</v>
      </c>
      <c r="I7" s="481">
        <f t="shared" si="0"/>
        <v>12</v>
      </c>
      <c r="J7" s="486" t="s">
        <v>866</v>
      </c>
      <c r="K7" s="482" t="s">
        <v>829</v>
      </c>
    </row>
    <row r="8" spans="1:11" ht="53.25" customHeight="1" x14ac:dyDescent="0.25">
      <c r="A8" s="485">
        <v>5</v>
      </c>
      <c r="B8" s="821" t="s">
        <v>276</v>
      </c>
      <c r="C8" s="821"/>
      <c r="D8" s="317" t="s">
        <v>277</v>
      </c>
      <c r="E8" s="317" t="s">
        <v>842</v>
      </c>
      <c r="F8" s="826">
        <v>6</v>
      </c>
      <c r="G8" s="826"/>
      <c r="H8" s="480">
        <v>2</v>
      </c>
      <c r="I8" s="481">
        <f t="shared" si="0"/>
        <v>12</v>
      </c>
      <c r="J8" s="486" t="s">
        <v>866</v>
      </c>
      <c r="K8" s="482" t="s">
        <v>829</v>
      </c>
    </row>
    <row r="9" spans="1:11" ht="42.75" x14ac:dyDescent="0.25">
      <c r="A9" s="487">
        <v>6</v>
      </c>
      <c r="B9" s="821" t="s">
        <v>795</v>
      </c>
      <c r="C9" s="821"/>
      <c r="D9" s="317" t="s">
        <v>262</v>
      </c>
      <c r="E9" s="317" t="s">
        <v>263</v>
      </c>
      <c r="F9" s="822">
        <v>6</v>
      </c>
      <c r="G9" s="822"/>
      <c r="H9" s="478">
        <v>1</v>
      </c>
      <c r="I9" s="479">
        <f t="shared" si="0"/>
        <v>6</v>
      </c>
      <c r="J9" s="486" t="s">
        <v>866</v>
      </c>
      <c r="K9" s="482" t="s">
        <v>830</v>
      </c>
    </row>
    <row r="10" spans="1:11" ht="53.25" customHeight="1" x14ac:dyDescent="0.25">
      <c r="A10" s="485">
        <v>7</v>
      </c>
      <c r="B10" s="821" t="s">
        <v>893</v>
      </c>
      <c r="C10" s="821"/>
      <c r="D10" s="317" t="s">
        <v>262</v>
      </c>
      <c r="E10" s="317" t="s">
        <v>263</v>
      </c>
      <c r="F10" s="822">
        <v>2</v>
      </c>
      <c r="G10" s="822"/>
      <c r="H10" s="478">
        <v>1</v>
      </c>
      <c r="I10" s="479">
        <f t="shared" si="0"/>
        <v>2</v>
      </c>
      <c r="J10" s="488" t="s">
        <v>867</v>
      </c>
      <c r="K10" s="482" t="s">
        <v>298</v>
      </c>
    </row>
    <row r="11" spans="1:11" ht="53.25" customHeight="1" x14ac:dyDescent="0.25">
      <c r="A11" s="485">
        <v>8</v>
      </c>
      <c r="B11" s="821" t="s">
        <v>269</v>
      </c>
      <c r="C11" s="821"/>
      <c r="D11" s="317" t="s">
        <v>262</v>
      </c>
      <c r="E11" s="317" t="s">
        <v>263</v>
      </c>
      <c r="F11" s="822">
        <v>1</v>
      </c>
      <c r="G11" s="822"/>
      <c r="H11" s="478">
        <v>1</v>
      </c>
      <c r="I11" s="479">
        <f t="shared" si="0"/>
        <v>1</v>
      </c>
      <c r="J11" s="488" t="s">
        <v>867</v>
      </c>
      <c r="K11" s="482" t="s">
        <v>831</v>
      </c>
    </row>
    <row r="12" spans="1:11" ht="53.25" customHeight="1" x14ac:dyDescent="0.25">
      <c r="A12" s="485">
        <v>9</v>
      </c>
      <c r="B12" s="821" t="s">
        <v>270</v>
      </c>
      <c r="C12" s="821"/>
      <c r="D12" s="317" t="s">
        <v>262</v>
      </c>
      <c r="E12" s="317" t="s">
        <v>263</v>
      </c>
      <c r="F12" s="822">
        <v>1</v>
      </c>
      <c r="G12" s="822"/>
      <c r="H12" s="478">
        <v>1</v>
      </c>
      <c r="I12" s="479">
        <f t="shared" si="0"/>
        <v>1</v>
      </c>
      <c r="J12" s="488" t="s">
        <v>867</v>
      </c>
      <c r="K12" s="482" t="s">
        <v>832</v>
      </c>
    </row>
    <row r="13" spans="1:11" ht="53.25" customHeight="1" x14ac:dyDescent="0.25">
      <c r="A13" s="485">
        <v>10</v>
      </c>
      <c r="B13" s="821" t="s">
        <v>271</v>
      </c>
      <c r="C13" s="821"/>
      <c r="D13" s="317" t="s">
        <v>272</v>
      </c>
      <c r="E13" s="317" t="s">
        <v>263</v>
      </c>
      <c r="F13" s="822">
        <v>1</v>
      </c>
      <c r="G13" s="822"/>
      <c r="H13" s="478">
        <v>1</v>
      </c>
      <c r="I13" s="479">
        <f t="shared" si="0"/>
        <v>1</v>
      </c>
      <c r="J13" s="488" t="s">
        <v>867</v>
      </c>
      <c r="K13" s="482" t="s">
        <v>833</v>
      </c>
    </row>
    <row r="14" spans="1:11" ht="53.25" customHeight="1" x14ac:dyDescent="0.25">
      <c r="A14" s="485">
        <v>12</v>
      </c>
      <c r="B14" s="821" t="s">
        <v>894</v>
      </c>
      <c r="C14" s="821"/>
      <c r="D14" s="317" t="s">
        <v>275</v>
      </c>
      <c r="E14" s="317" t="s">
        <v>263</v>
      </c>
      <c r="F14" s="822">
        <v>1</v>
      </c>
      <c r="G14" s="822"/>
      <c r="H14" s="478">
        <v>1</v>
      </c>
      <c r="I14" s="479">
        <f t="shared" si="0"/>
        <v>1</v>
      </c>
      <c r="J14" s="488" t="s">
        <v>867</v>
      </c>
      <c r="K14" s="482" t="s">
        <v>834</v>
      </c>
    </row>
    <row r="15" spans="1:11" ht="42.75" x14ac:dyDescent="0.25">
      <c r="A15" s="485">
        <v>13</v>
      </c>
      <c r="B15" s="821" t="s">
        <v>267</v>
      </c>
      <c r="C15" s="821"/>
      <c r="D15" s="317" t="s">
        <v>262</v>
      </c>
      <c r="E15" s="317" t="s">
        <v>263</v>
      </c>
      <c r="F15" s="822">
        <v>1</v>
      </c>
      <c r="G15" s="822"/>
      <c r="H15" s="478">
        <v>1</v>
      </c>
      <c r="I15" s="479">
        <f t="shared" si="0"/>
        <v>1</v>
      </c>
      <c r="J15" s="486" t="s">
        <v>866</v>
      </c>
      <c r="K15" s="482" t="s">
        <v>899</v>
      </c>
    </row>
    <row r="16" spans="1:11" ht="42.75" x14ac:dyDescent="0.25">
      <c r="A16" s="485">
        <v>15</v>
      </c>
      <c r="B16" s="821" t="s">
        <v>273</v>
      </c>
      <c r="C16" s="821"/>
      <c r="D16" s="317" t="s">
        <v>262</v>
      </c>
      <c r="E16" s="317" t="s">
        <v>263</v>
      </c>
      <c r="F16" s="822">
        <v>2</v>
      </c>
      <c r="G16" s="822"/>
      <c r="H16" s="478">
        <v>1</v>
      </c>
      <c r="I16" s="479">
        <f t="shared" si="0"/>
        <v>2</v>
      </c>
      <c r="J16" s="486" t="s">
        <v>866</v>
      </c>
      <c r="K16" s="482" t="s">
        <v>835</v>
      </c>
    </row>
    <row r="17" spans="1:11" ht="46.5" customHeight="1" x14ac:dyDescent="0.25">
      <c r="A17" s="485">
        <v>16</v>
      </c>
      <c r="B17" s="821" t="s">
        <v>274</v>
      </c>
      <c r="C17" s="821"/>
      <c r="D17" s="317" t="s">
        <v>262</v>
      </c>
      <c r="E17" s="317" t="s">
        <v>263</v>
      </c>
      <c r="F17" s="822">
        <v>2</v>
      </c>
      <c r="G17" s="822"/>
      <c r="H17" s="478">
        <v>1</v>
      </c>
      <c r="I17" s="479">
        <f t="shared" si="0"/>
        <v>2</v>
      </c>
      <c r="J17" s="488" t="s">
        <v>868</v>
      </c>
      <c r="K17" s="482" t="s">
        <v>836</v>
      </c>
    </row>
    <row r="18" spans="1:11" ht="15" x14ac:dyDescent="0.25">
      <c r="A18" s="823" t="s">
        <v>56</v>
      </c>
      <c r="B18" s="823"/>
      <c r="C18" s="823"/>
      <c r="D18" s="823"/>
      <c r="E18" s="823"/>
      <c r="F18" s="824">
        <f>SUM(F4:G17)</f>
        <v>48</v>
      </c>
      <c r="G18" s="824"/>
      <c r="H18" s="490"/>
      <c r="I18" s="490">
        <f>SUM(I4:I17)</f>
        <v>60</v>
      </c>
      <c r="J18" s="825"/>
      <c r="K18" s="825"/>
    </row>
    <row r="31" spans="1:11" ht="12.75" customHeight="1" x14ac:dyDescent="0.25"/>
  </sheetData>
  <mergeCells count="35">
    <mergeCell ref="A1:K1"/>
    <mergeCell ref="F11:G11"/>
    <mergeCell ref="A2:J2"/>
    <mergeCell ref="B3:C3"/>
    <mergeCell ref="F3:G3"/>
    <mergeCell ref="B4:C4"/>
    <mergeCell ref="F4:G4"/>
    <mergeCell ref="B5:C5"/>
    <mergeCell ref="F5:G5"/>
    <mergeCell ref="J18:K18"/>
    <mergeCell ref="B17:C17"/>
    <mergeCell ref="F17:G17"/>
    <mergeCell ref="F12:G12"/>
    <mergeCell ref="B6:C6"/>
    <mergeCell ref="F6:G6"/>
    <mergeCell ref="B8:C8"/>
    <mergeCell ref="F8:G8"/>
    <mergeCell ref="B9:C9"/>
    <mergeCell ref="F9:G9"/>
    <mergeCell ref="B7:C7"/>
    <mergeCell ref="F7:G7"/>
    <mergeCell ref="B10:C10"/>
    <mergeCell ref="F10:G10"/>
    <mergeCell ref="B11:C11"/>
    <mergeCell ref="B12:C12"/>
    <mergeCell ref="B16:C16"/>
    <mergeCell ref="F16:G16"/>
    <mergeCell ref="A18:E18"/>
    <mergeCell ref="F18:G18"/>
    <mergeCell ref="B13:C13"/>
    <mergeCell ref="F13:G13"/>
    <mergeCell ref="B14:C14"/>
    <mergeCell ref="F14:G14"/>
    <mergeCell ref="B15:C15"/>
    <mergeCell ref="F15:G15"/>
  </mergeCells>
  <printOptions horizontalCentered="1"/>
  <pageMargins left="0.51181102362204722" right="0.51181102362204722" top="0.59055118110236227" bottom="0.59055118110236227" header="0" footer="0"/>
  <pageSetup paperSize="9" scale="8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4"/>
  <sheetViews>
    <sheetView showWhiteSpace="0" topLeftCell="A122" zoomScale="115" zoomScaleNormal="115" workbookViewId="0">
      <selection activeCell="H127" sqref="H127:H129"/>
    </sheetView>
  </sheetViews>
  <sheetFormatPr defaultColWidth="9.140625" defaultRowHeight="12.75" x14ac:dyDescent="0.2"/>
  <cols>
    <col min="1" max="1" width="4" style="6" customWidth="1"/>
    <col min="2" max="2" width="12.28515625" style="6" customWidth="1"/>
    <col min="3" max="3" width="29.85546875" style="6" customWidth="1"/>
    <col min="4" max="4" width="7.28515625" style="6" customWidth="1"/>
    <col min="5" max="5" width="9" style="6" bestFit="1" customWidth="1"/>
    <col min="6" max="6" width="15" style="9" customWidth="1"/>
    <col min="7" max="7" width="13.7109375" style="6" customWidth="1"/>
    <col min="8" max="8" width="9.5703125" style="6" bestFit="1" customWidth="1"/>
    <col min="9" max="16" width="9.140625" style="6"/>
    <col min="17" max="17" width="11.7109375" style="6" customWidth="1"/>
    <col min="18" max="16384" width="9.140625" style="6"/>
  </cols>
  <sheetData>
    <row r="1" spans="1:7" x14ac:dyDescent="0.2">
      <c r="A1" s="574" t="s">
        <v>125</v>
      </c>
      <c r="B1" s="574"/>
      <c r="C1" s="574"/>
      <c r="D1" s="574"/>
      <c r="E1" s="574"/>
      <c r="F1" s="574"/>
      <c r="G1" s="574"/>
    </row>
    <row r="3" spans="1:7" x14ac:dyDescent="0.2">
      <c r="B3" s="7" t="s">
        <v>119</v>
      </c>
      <c r="C3" s="575"/>
      <c r="D3" s="575"/>
      <c r="E3" s="575"/>
      <c r="F3" s="575"/>
      <c r="G3" s="575"/>
    </row>
    <row r="4" spans="1:7" x14ac:dyDescent="0.2">
      <c r="B4" s="7" t="s">
        <v>120</v>
      </c>
      <c r="C4" s="575"/>
      <c r="D4" s="575"/>
      <c r="E4" s="575"/>
      <c r="F4" s="575"/>
      <c r="G4" s="575"/>
    </row>
    <row r="5" spans="1:7" x14ac:dyDescent="0.2">
      <c r="B5" s="7" t="s">
        <v>0</v>
      </c>
      <c r="C5" s="575"/>
      <c r="D5" s="575"/>
      <c r="E5" s="575"/>
      <c r="F5" s="575"/>
      <c r="G5" s="575"/>
    </row>
    <row r="7" spans="1:7" x14ac:dyDescent="0.2">
      <c r="A7" s="559" t="s">
        <v>1</v>
      </c>
      <c r="B7" s="559"/>
      <c r="C7" s="559"/>
      <c r="D7" s="559"/>
      <c r="E7" s="559"/>
      <c r="F7" s="559"/>
      <c r="G7" s="559"/>
    </row>
    <row r="8" spans="1:7" x14ac:dyDescent="0.2">
      <c r="A8" s="72" t="s">
        <v>27</v>
      </c>
      <c r="B8" s="550" t="s">
        <v>2</v>
      </c>
      <c r="C8" s="551"/>
      <c r="D8" s="551"/>
      <c r="E8" s="551"/>
      <c r="F8" s="552"/>
      <c r="G8" s="72"/>
    </row>
    <row r="9" spans="1:7" x14ac:dyDescent="0.2">
      <c r="A9" s="72" t="s">
        <v>28</v>
      </c>
      <c r="B9" s="550" t="s">
        <v>3</v>
      </c>
      <c r="C9" s="551"/>
      <c r="D9" s="551"/>
      <c r="E9" s="551"/>
      <c r="F9" s="552"/>
      <c r="G9" s="72" t="s">
        <v>100</v>
      </c>
    </row>
    <row r="10" spans="1:7" x14ac:dyDescent="0.2">
      <c r="A10" s="72" t="s">
        <v>29</v>
      </c>
      <c r="B10" s="550" t="s">
        <v>107</v>
      </c>
      <c r="C10" s="551"/>
      <c r="D10" s="551"/>
      <c r="E10" s="551"/>
      <c r="F10" s="552"/>
      <c r="G10" s="1" t="s">
        <v>106</v>
      </c>
    </row>
    <row r="11" spans="1:7" x14ac:dyDescent="0.2">
      <c r="A11" s="72" t="s">
        <v>30</v>
      </c>
      <c r="B11" s="550" t="s">
        <v>101</v>
      </c>
      <c r="C11" s="551"/>
      <c r="D11" s="551"/>
      <c r="E11" s="551"/>
      <c r="F11" s="552"/>
      <c r="G11" s="72">
        <v>12</v>
      </c>
    </row>
    <row r="12" spans="1:7" x14ac:dyDescent="0.2">
      <c r="G12" s="10"/>
    </row>
    <row r="13" spans="1:7" x14ac:dyDescent="0.2">
      <c r="A13" s="597" t="s">
        <v>31</v>
      </c>
      <c r="B13" s="597"/>
      <c r="C13" s="597"/>
      <c r="D13" s="597"/>
      <c r="E13" s="597"/>
      <c r="F13" s="597"/>
      <c r="G13" s="597"/>
    </row>
    <row r="14" spans="1:7" ht="15" customHeight="1" x14ac:dyDescent="0.2">
      <c r="A14" s="69" t="s">
        <v>32</v>
      </c>
      <c r="B14" s="67"/>
      <c r="C14" s="581"/>
      <c r="D14" s="582" t="s">
        <v>94</v>
      </c>
      <c r="E14" s="583"/>
      <c r="F14" s="559" t="s">
        <v>33</v>
      </c>
      <c r="G14" s="559"/>
    </row>
    <row r="15" spans="1:7" ht="13.5" x14ac:dyDescent="0.25">
      <c r="A15" s="604" t="s">
        <v>138</v>
      </c>
      <c r="B15" s="604"/>
      <c r="C15" s="584"/>
      <c r="D15" s="585" t="s">
        <v>126</v>
      </c>
      <c r="E15" s="586"/>
      <c r="F15" s="602" t="s">
        <v>148</v>
      </c>
      <c r="G15" s="603"/>
    </row>
    <row r="17" spans="1:7" x14ac:dyDescent="0.2">
      <c r="A17" s="567" t="s">
        <v>4</v>
      </c>
      <c r="B17" s="567"/>
      <c r="C17" s="567"/>
      <c r="D17" s="567"/>
      <c r="E17" s="567"/>
      <c r="F17" s="567"/>
      <c r="G17" s="567"/>
    </row>
    <row r="18" spans="1:7" x14ac:dyDescent="0.2">
      <c r="B18" s="70"/>
      <c r="C18" s="70"/>
      <c r="D18" s="70"/>
      <c r="E18" s="70"/>
      <c r="F18" s="13"/>
      <c r="G18" s="70"/>
    </row>
    <row r="19" spans="1:7" x14ac:dyDescent="0.2">
      <c r="A19" s="559" t="s">
        <v>5</v>
      </c>
      <c r="B19" s="559"/>
      <c r="C19" s="559"/>
      <c r="D19" s="559"/>
      <c r="E19" s="559"/>
      <c r="F19" s="559"/>
      <c r="G19" s="559"/>
    </row>
    <row r="20" spans="1:7" x14ac:dyDescent="0.2">
      <c r="A20" s="72">
        <v>1</v>
      </c>
      <c r="B20" s="599" t="s">
        <v>34</v>
      </c>
      <c r="C20" s="600"/>
      <c r="D20" s="600"/>
      <c r="E20" s="601"/>
      <c r="F20" s="581" t="s">
        <v>141</v>
      </c>
      <c r="G20" s="583"/>
    </row>
    <row r="21" spans="1:7" x14ac:dyDescent="0.2">
      <c r="A21" s="72">
        <v>2</v>
      </c>
      <c r="B21" s="550" t="s">
        <v>35</v>
      </c>
      <c r="C21" s="551"/>
      <c r="D21" s="551"/>
      <c r="E21" s="552"/>
      <c r="F21" s="607">
        <v>873.6</v>
      </c>
      <c r="G21" s="608"/>
    </row>
    <row r="22" spans="1:7" x14ac:dyDescent="0.2">
      <c r="A22" s="72">
        <v>3</v>
      </c>
      <c r="B22" s="550" t="s">
        <v>6</v>
      </c>
      <c r="C22" s="551"/>
      <c r="D22" s="551"/>
      <c r="E22" s="552"/>
      <c r="F22" s="592" t="s">
        <v>121</v>
      </c>
      <c r="G22" s="593"/>
    </row>
    <row r="23" spans="1:7" x14ac:dyDescent="0.2">
      <c r="A23" s="72">
        <v>4</v>
      </c>
      <c r="B23" s="550" t="s">
        <v>7</v>
      </c>
      <c r="C23" s="551"/>
      <c r="D23" s="551"/>
      <c r="E23" s="552"/>
      <c r="F23" s="590" t="s">
        <v>108</v>
      </c>
      <c r="G23" s="591"/>
    </row>
    <row r="24" spans="1:7" x14ac:dyDescent="0.2">
      <c r="A24" s="70"/>
      <c r="B24" s="14"/>
      <c r="C24" s="14"/>
      <c r="D24" s="14"/>
      <c r="E24" s="14"/>
      <c r="F24" s="13"/>
      <c r="G24" s="15"/>
    </row>
    <row r="25" spans="1:7" x14ac:dyDescent="0.2">
      <c r="A25" s="70"/>
      <c r="B25" s="570" t="s">
        <v>36</v>
      </c>
      <c r="C25" s="570"/>
      <c r="D25" s="570"/>
      <c r="E25" s="570"/>
      <c r="F25" s="570"/>
      <c r="G25" s="570"/>
    </row>
    <row r="26" spans="1:7" x14ac:dyDescent="0.2">
      <c r="D26" s="51"/>
    </row>
    <row r="27" spans="1:7" x14ac:dyDescent="0.2">
      <c r="B27" s="72">
        <v>1</v>
      </c>
      <c r="C27" s="559" t="s">
        <v>37</v>
      </c>
      <c r="D27" s="559"/>
      <c r="E27" s="559"/>
      <c r="F27" s="16" t="s">
        <v>8</v>
      </c>
      <c r="G27" s="17" t="s">
        <v>9</v>
      </c>
    </row>
    <row r="28" spans="1:7" x14ac:dyDescent="0.2">
      <c r="B28" s="72" t="s">
        <v>27</v>
      </c>
      <c r="C28" s="553" t="s">
        <v>38</v>
      </c>
      <c r="D28" s="553"/>
      <c r="E28" s="553"/>
      <c r="F28" s="19">
        <v>100</v>
      </c>
      <c r="G28" s="2">
        <v>873.6</v>
      </c>
    </row>
    <row r="29" spans="1:7" x14ac:dyDescent="0.2">
      <c r="B29" s="72" t="s">
        <v>28</v>
      </c>
      <c r="C29" s="553" t="s">
        <v>96</v>
      </c>
      <c r="D29" s="553"/>
      <c r="E29" s="553"/>
      <c r="F29" s="18"/>
      <c r="G29" s="19">
        <f>F29*G28</f>
        <v>0</v>
      </c>
    </row>
    <row r="30" spans="1:7" x14ac:dyDescent="0.2">
      <c r="B30" s="72" t="s">
        <v>29</v>
      </c>
      <c r="C30" s="553" t="s">
        <v>97</v>
      </c>
      <c r="D30" s="553"/>
      <c r="E30" s="553"/>
      <c r="F30" s="18"/>
      <c r="G30" s="19">
        <v>0</v>
      </c>
    </row>
    <row r="31" spans="1:7" x14ac:dyDescent="0.2">
      <c r="B31" s="72" t="s">
        <v>30</v>
      </c>
      <c r="C31" s="553" t="s">
        <v>10</v>
      </c>
      <c r="D31" s="553"/>
      <c r="E31" s="553"/>
      <c r="F31" s="18"/>
      <c r="G31" s="19">
        <v>0</v>
      </c>
    </row>
    <row r="32" spans="1:7" x14ac:dyDescent="0.2">
      <c r="B32" s="72" t="s">
        <v>42</v>
      </c>
      <c r="C32" s="553" t="s">
        <v>39</v>
      </c>
      <c r="D32" s="553"/>
      <c r="E32" s="553"/>
      <c r="F32" s="18"/>
      <c r="G32" s="19">
        <v>0</v>
      </c>
    </row>
    <row r="33" spans="1:7" x14ac:dyDescent="0.2">
      <c r="B33" s="72" t="s">
        <v>43</v>
      </c>
      <c r="C33" s="553" t="s">
        <v>40</v>
      </c>
      <c r="D33" s="553"/>
      <c r="E33" s="553"/>
      <c r="F33" s="18"/>
      <c r="G33" s="19">
        <v>0</v>
      </c>
    </row>
    <row r="34" spans="1:7" x14ac:dyDescent="0.2">
      <c r="B34" s="72" t="s">
        <v>44</v>
      </c>
      <c r="C34" s="553" t="s">
        <v>41</v>
      </c>
      <c r="D34" s="553"/>
      <c r="E34" s="553"/>
      <c r="F34" s="18"/>
      <c r="G34" s="19">
        <v>0</v>
      </c>
    </row>
    <row r="35" spans="1:7" x14ac:dyDescent="0.2">
      <c r="B35" s="72" t="s">
        <v>45</v>
      </c>
      <c r="C35" s="553" t="s">
        <v>95</v>
      </c>
      <c r="D35" s="553"/>
      <c r="E35" s="553"/>
      <c r="F35" s="18"/>
      <c r="G35" s="19">
        <f>F35*G28</f>
        <v>0</v>
      </c>
    </row>
    <row r="36" spans="1:7" x14ac:dyDescent="0.2">
      <c r="B36" s="581" t="s">
        <v>26</v>
      </c>
      <c r="C36" s="582"/>
      <c r="D36" s="582"/>
      <c r="E36" s="582"/>
      <c r="F36" s="583"/>
      <c r="G36" s="16">
        <f>SUM(G28:G35)</f>
        <v>873.6</v>
      </c>
    </row>
    <row r="38" spans="1:7" ht="15.75" customHeight="1" x14ac:dyDescent="0.2">
      <c r="A38" s="579" t="s">
        <v>46</v>
      </c>
      <c r="B38" s="579"/>
      <c r="C38" s="579"/>
      <c r="D38" s="579"/>
      <c r="E38" s="579"/>
      <c r="F38" s="579"/>
      <c r="G38" s="70"/>
    </row>
    <row r="40" spans="1:7" ht="15.75" customHeight="1" x14ac:dyDescent="0.2">
      <c r="A40" s="72">
        <v>2</v>
      </c>
      <c r="B40" s="581" t="s">
        <v>47</v>
      </c>
      <c r="C40" s="582"/>
      <c r="D40" s="582"/>
      <c r="E40" s="583"/>
      <c r="F40" s="16" t="s">
        <v>9</v>
      </c>
    </row>
    <row r="41" spans="1:7" ht="15.75" customHeight="1" x14ac:dyDescent="0.2">
      <c r="A41" s="72" t="s">
        <v>27</v>
      </c>
      <c r="B41" s="550" t="s">
        <v>12</v>
      </c>
      <c r="C41" s="551"/>
      <c r="D41" s="20">
        <v>12</v>
      </c>
      <c r="E41" s="36">
        <v>6</v>
      </c>
      <c r="F41" s="57">
        <f>IF(((E41*15-G36*6%)&lt;=0),"0,00",E41*15-G36*6%)</f>
        <v>37.584000000000003</v>
      </c>
    </row>
    <row r="42" spans="1:7" x14ac:dyDescent="0.2">
      <c r="A42" s="72" t="s">
        <v>28</v>
      </c>
      <c r="B42" s="550" t="s">
        <v>122</v>
      </c>
      <c r="C42" s="551"/>
      <c r="D42" s="20"/>
      <c r="E42" s="36">
        <v>20</v>
      </c>
      <c r="F42" s="58">
        <f>E42*22</f>
        <v>440</v>
      </c>
      <c r="G42" s="21"/>
    </row>
    <row r="43" spans="1:7" x14ac:dyDescent="0.2">
      <c r="A43" s="72" t="s">
        <v>29</v>
      </c>
      <c r="B43" s="550" t="s">
        <v>147</v>
      </c>
      <c r="C43" s="551"/>
      <c r="D43" s="551"/>
      <c r="E43" s="552"/>
      <c r="F43" s="58">
        <v>150</v>
      </c>
      <c r="G43" s="21"/>
    </row>
    <row r="44" spans="1:7" x14ac:dyDescent="0.2">
      <c r="A44" s="72" t="s">
        <v>30</v>
      </c>
      <c r="B44" s="550" t="s">
        <v>158</v>
      </c>
      <c r="C44" s="551"/>
      <c r="D44" s="551"/>
      <c r="E44" s="552"/>
      <c r="F44" s="59">
        <v>0</v>
      </c>
      <c r="G44" s="21"/>
    </row>
    <row r="45" spans="1:7" x14ac:dyDescent="0.2">
      <c r="A45" s="72" t="s">
        <v>42</v>
      </c>
      <c r="B45" s="550" t="s">
        <v>149</v>
      </c>
      <c r="C45" s="551"/>
      <c r="D45" s="551"/>
      <c r="E45" s="552"/>
      <c r="F45" s="58">
        <v>2.5</v>
      </c>
      <c r="G45" s="21"/>
    </row>
    <row r="46" spans="1:7" x14ac:dyDescent="0.2">
      <c r="A46" s="72" t="s">
        <v>44</v>
      </c>
      <c r="B46" s="550" t="s">
        <v>48</v>
      </c>
      <c r="C46" s="551"/>
      <c r="D46" s="551"/>
      <c r="E46" s="552"/>
      <c r="F46" s="58">
        <v>4.5</v>
      </c>
      <c r="G46" s="21"/>
    </row>
    <row r="47" spans="1:7" x14ac:dyDescent="0.2">
      <c r="A47" s="72" t="s">
        <v>45</v>
      </c>
      <c r="B47" s="576" t="s">
        <v>11</v>
      </c>
      <c r="C47" s="577"/>
      <c r="D47" s="577"/>
      <c r="E47" s="578"/>
      <c r="F47" s="5">
        <v>0</v>
      </c>
      <c r="G47" s="21"/>
    </row>
    <row r="48" spans="1:7" x14ac:dyDescent="0.2">
      <c r="A48" s="559" t="s">
        <v>92</v>
      </c>
      <c r="B48" s="559"/>
      <c r="C48" s="559"/>
      <c r="D48" s="559"/>
      <c r="E48" s="559"/>
      <c r="F48" s="22">
        <f>SUM(F41:F47)</f>
        <v>634.58400000000006</v>
      </c>
      <c r="G48" s="21"/>
    </row>
    <row r="49" spans="1:7" x14ac:dyDescent="0.2">
      <c r="G49" s="21"/>
    </row>
    <row r="50" spans="1:7" ht="15.75" customHeight="1" x14ac:dyDescent="0.2">
      <c r="A50" s="579" t="s">
        <v>49</v>
      </c>
      <c r="B50" s="579"/>
      <c r="C50" s="579"/>
      <c r="D50" s="579"/>
      <c r="E50" s="579"/>
      <c r="F50" s="579"/>
      <c r="G50" s="21"/>
    </row>
    <row r="51" spans="1:7" x14ac:dyDescent="0.2">
      <c r="G51" s="21"/>
    </row>
    <row r="52" spans="1:7" x14ac:dyDescent="0.2">
      <c r="A52" s="72">
        <v>3</v>
      </c>
      <c r="B52" s="559" t="s">
        <v>25</v>
      </c>
      <c r="C52" s="559"/>
      <c r="D52" s="559"/>
      <c r="E52" s="559"/>
      <c r="F52" s="16" t="s">
        <v>9</v>
      </c>
      <c r="G52" s="10"/>
    </row>
    <row r="53" spans="1:7" x14ac:dyDescent="0.2">
      <c r="A53" s="72" t="s">
        <v>27</v>
      </c>
      <c r="B53" s="553" t="s">
        <v>104</v>
      </c>
      <c r="C53" s="553"/>
      <c r="D53" s="553"/>
      <c r="E53" s="553"/>
      <c r="F53" s="57" t="e">
        <f>#REF!</f>
        <v>#REF!</v>
      </c>
      <c r="G53" s="70"/>
    </row>
    <row r="54" spans="1:7" x14ac:dyDescent="0.2">
      <c r="A54" s="72" t="s">
        <v>28</v>
      </c>
      <c r="B54" s="550" t="s">
        <v>51</v>
      </c>
      <c r="C54" s="551"/>
      <c r="D54" s="551"/>
      <c r="E54" s="552"/>
      <c r="F54" s="19">
        <v>0</v>
      </c>
      <c r="G54" s="14"/>
    </row>
    <row r="55" spans="1:7" x14ac:dyDescent="0.2">
      <c r="A55" s="72" t="s">
        <v>29</v>
      </c>
      <c r="B55" s="553" t="s">
        <v>127</v>
      </c>
      <c r="C55" s="553"/>
      <c r="D55" s="553"/>
      <c r="E55" s="553"/>
      <c r="F55" s="19">
        <v>23.4</v>
      </c>
      <c r="G55" s="14"/>
    </row>
    <row r="56" spans="1:7" x14ac:dyDescent="0.2">
      <c r="A56" s="72" t="s">
        <v>30</v>
      </c>
      <c r="B56" s="553" t="s">
        <v>105</v>
      </c>
      <c r="C56" s="553"/>
      <c r="D56" s="553"/>
      <c r="E56" s="553"/>
      <c r="F56" s="19">
        <v>0</v>
      </c>
      <c r="G56" s="70"/>
    </row>
    <row r="57" spans="1:7" x14ac:dyDescent="0.2">
      <c r="A57" s="559" t="s">
        <v>93</v>
      </c>
      <c r="B57" s="559"/>
      <c r="C57" s="559"/>
      <c r="D57" s="559"/>
      <c r="E57" s="559"/>
      <c r="F57" s="16" t="e">
        <f>SUM(F53:F56)</f>
        <v>#REF!</v>
      </c>
      <c r="G57" s="14"/>
    </row>
    <row r="58" spans="1:7" x14ac:dyDescent="0.2">
      <c r="G58" s="70"/>
    </row>
    <row r="59" spans="1:7" x14ac:dyDescent="0.2">
      <c r="A59" s="567" t="s">
        <v>53</v>
      </c>
      <c r="B59" s="567"/>
      <c r="C59" s="567"/>
      <c r="D59" s="567"/>
      <c r="E59" s="567"/>
      <c r="F59" s="567"/>
    </row>
    <row r="60" spans="1:7" x14ac:dyDescent="0.2">
      <c r="A60" s="71"/>
      <c r="B60" s="71"/>
      <c r="C60" s="71"/>
      <c r="D60" s="71"/>
      <c r="E60" s="71"/>
      <c r="F60" s="71"/>
    </row>
    <row r="61" spans="1:7" x14ac:dyDescent="0.2">
      <c r="A61" s="71"/>
      <c r="B61" s="567" t="s">
        <v>136</v>
      </c>
      <c r="C61" s="567"/>
      <c r="D61" s="567"/>
      <c r="E61" s="567"/>
      <c r="F61" s="567"/>
    </row>
    <row r="62" spans="1:7" x14ac:dyDescent="0.2">
      <c r="B62" s="6" t="s">
        <v>123</v>
      </c>
    </row>
    <row r="63" spans="1:7" x14ac:dyDescent="0.2">
      <c r="A63" s="67" t="s">
        <v>55</v>
      </c>
      <c r="B63" s="559" t="s">
        <v>54</v>
      </c>
      <c r="C63" s="559"/>
      <c r="D63" s="559"/>
      <c r="E63" s="67" t="s">
        <v>8</v>
      </c>
      <c r="F63" s="16" t="s">
        <v>9</v>
      </c>
    </row>
    <row r="64" spans="1:7" x14ac:dyDescent="0.2">
      <c r="A64" s="72" t="s">
        <v>27</v>
      </c>
      <c r="B64" s="553" t="s">
        <v>98</v>
      </c>
      <c r="C64" s="553"/>
      <c r="D64" s="553"/>
      <c r="E64" s="55">
        <v>0.2</v>
      </c>
      <c r="F64" s="19">
        <f t="shared" ref="F64:F71" si="0">E64*$G$36</f>
        <v>174.72000000000003</v>
      </c>
      <c r="G64" s="605"/>
    </row>
    <row r="65" spans="1:9" x14ac:dyDescent="0.2">
      <c r="A65" s="72" t="s">
        <v>28</v>
      </c>
      <c r="B65" s="553" t="s">
        <v>13</v>
      </c>
      <c r="C65" s="553"/>
      <c r="D65" s="553"/>
      <c r="E65" s="55">
        <v>1.4999999999999999E-2</v>
      </c>
      <c r="F65" s="19">
        <f t="shared" si="0"/>
        <v>13.103999999999999</v>
      </c>
      <c r="G65" s="605"/>
    </row>
    <row r="66" spans="1:9" x14ac:dyDescent="0.2">
      <c r="A66" s="72" t="s">
        <v>29</v>
      </c>
      <c r="B66" s="553" t="s">
        <v>14</v>
      </c>
      <c r="C66" s="553"/>
      <c r="D66" s="553"/>
      <c r="E66" s="55">
        <v>0.01</v>
      </c>
      <c r="F66" s="19">
        <f t="shared" si="0"/>
        <v>8.7360000000000007</v>
      </c>
      <c r="G66" s="605"/>
    </row>
    <row r="67" spans="1:9" x14ac:dyDescent="0.2">
      <c r="A67" s="72" t="s">
        <v>30</v>
      </c>
      <c r="B67" s="553" t="s">
        <v>15</v>
      </c>
      <c r="C67" s="553"/>
      <c r="D67" s="553"/>
      <c r="E67" s="55">
        <v>2E-3</v>
      </c>
      <c r="F67" s="19">
        <f t="shared" si="0"/>
        <v>1.7472000000000001</v>
      </c>
      <c r="G67" s="605"/>
    </row>
    <row r="68" spans="1:9" x14ac:dyDescent="0.2">
      <c r="A68" s="72" t="s">
        <v>42</v>
      </c>
      <c r="B68" s="553" t="s">
        <v>18</v>
      </c>
      <c r="C68" s="553"/>
      <c r="D68" s="553"/>
      <c r="E68" s="55">
        <v>2.5000000000000001E-2</v>
      </c>
      <c r="F68" s="19">
        <f t="shared" si="0"/>
        <v>21.840000000000003</v>
      </c>
      <c r="G68" s="605"/>
    </row>
    <row r="69" spans="1:9" x14ac:dyDescent="0.2">
      <c r="A69" s="72" t="s">
        <v>43</v>
      </c>
      <c r="B69" s="553" t="s">
        <v>16</v>
      </c>
      <c r="C69" s="553"/>
      <c r="D69" s="553"/>
      <c r="E69" s="55">
        <v>0.08</v>
      </c>
      <c r="F69" s="19">
        <f t="shared" si="0"/>
        <v>69.888000000000005</v>
      </c>
      <c r="G69" s="605"/>
    </row>
    <row r="70" spans="1:9" x14ac:dyDescent="0.2">
      <c r="A70" s="72" t="s">
        <v>44</v>
      </c>
      <c r="B70" s="606" t="s">
        <v>153</v>
      </c>
      <c r="C70" s="606"/>
      <c r="D70" s="606"/>
      <c r="E70" s="55">
        <v>0.03</v>
      </c>
      <c r="F70" s="19">
        <f t="shared" si="0"/>
        <v>26.207999999999998</v>
      </c>
      <c r="G70" s="605"/>
    </row>
    <row r="71" spans="1:9" x14ac:dyDescent="0.2">
      <c r="A71" s="72" t="s">
        <v>45</v>
      </c>
      <c r="B71" s="553" t="s">
        <v>17</v>
      </c>
      <c r="C71" s="553"/>
      <c r="D71" s="553"/>
      <c r="E71" s="55">
        <v>6.0000000000000001E-3</v>
      </c>
      <c r="F71" s="19">
        <f t="shared" si="0"/>
        <v>5.2416</v>
      </c>
      <c r="G71" s="605"/>
    </row>
    <row r="72" spans="1:9" x14ac:dyDescent="0.2">
      <c r="A72" s="559" t="s">
        <v>56</v>
      </c>
      <c r="B72" s="559"/>
      <c r="C72" s="559"/>
      <c r="D72" s="559"/>
      <c r="E72" s="23">
        <f>SUM(E64:E71)</f>
        <v>0.3680000000000001</v>
      </c>
      <c r="F72" s="16">
        <f>SUM(F64:F71)</f>
        <v>321.48480000000001</v>
      </c>
    </row>
    <row r="73" spans="1:9" x14ac:dyDescent="0.2">
      <c r="A73" s="68"/>
      <c r="B73" s="68"/>
      <c r="C73" s="68"/>
      <c r="D73" s="68"/>
      <c r="E73" s="24"/>
      <c r="F73" s="25"/>
    </row>
    <row r="74" spans="1:9" x14ac:dyDescent="0.2">
      <c r="A74" s="598" t="s">
        <v>57</v>
      </c>
      <c r="B74" s="598"/>
      <c r="C74" s="598"/>
      <c r="D74" s="598"/>
      <c r="E74" s="598"/>
      <c r="F74" s="598"/>
    </row>
    <row r="75" spans="1:9" x14ac:dyDescent="0.2">
      <c r="B75" s="70"/>
      <c r="C75" s="70"/>
      <c r="D75" s="70"/>
      <c r="E75" s="27"/>
    </row>
    <row r="76" spans="1:9" x14ac:dyDescent="0.2">
      <c r="A76" s="67" t="s">
        <v>58</v>
      </c>
      <c r="B76" s="559" t="s">
        <v>60</v>
      </c>
      <c r="C76" s="559"/>
      <c r="D76" s="559"/>
      <c r="E76" s="67" t="s">
        <v>8</v>
      </c>
      <c r="F76" s="16" t="s">
        <v>9</v>
      </c>
    </row>
    <row r="77" spans="1:9" x14ac:dyDescent="0.2">
      <c r="A77" s="72" t="s">
        <v>27</v>
      </c>
      <c r="B77" s="553" t="s">
        <v>60</v>
      </c>
      <c r="C77" s="553"/>
      <c r="D77" s="553"/>
      <c r="E77" s="55">
        <v>8.3299999999999999E-2</v>
      </c>
      <c r="F77" s="19">
        <f>E77*$G$36</f>
        <v>72.770880000000005</v>
      </c>
      <c r="G77" s="35"/>
    </row>
    <row r="78" spans="1:9" x14ac:dyDescent="0.2">
      <c r="A78" s="559" t="s">
        <v>61</v>
      </c>
      <c r="B78" s="559"/>
      <c r="C78" s="559"/>
      <c r="D78" s="559"/>
      <c r="E78" s="23">
        <f>SUM(E77:E77)</f>
        <v>8.3299999999999999E-2</v>
      </c>
      <c r="F78" s="16">
        <f>SUM(F77:F77)</f>
        <v>72.770880000000005</v>
      </c>
    </row>
    <row r="79" spans="1:9" x14ac:dyDescent="0.2">
      <c r="A79" s="28" t="s">
        <v>28</v>
      </c>
      <c r="B79" s="558" t="s">
        <v>165</v>
      </c>
      <c r="C79" s="558"/>
      <c r="D79" s="558"/>
      <c r="E79" s="55">
        <f>E72*E78</f>
        <v>3.0654400000000009E-2</v>
      </c>
      <c r="F79" s="4">
        <f>F78*E72</f>
        <v>26.779683840000011</v>
      </c>
      <c r="G79" s="35"/>
      <c r="H79" s="35"/>
      <c r="I79" s="35"/>
    </row>
    <row r="80" spans="1:9" x14ac:dyDescent="0.2">
      <c r="A80" s="581" t="s">
        <v>56</v>
      </c>
      <c r="B80" s="582"/>
      <c r="C80" s="582"/>
      <c r="D80" s="582"/>
      <c r="E80" s="23">
        <f>E73*E78</f>
        <v>0</v>
      </c>
      <c r="F80" s="16">
        <f>SUM(F78:F79)</f>
        <v>99.550563840000024</v>
      </c>
      <c r="G80" s="35"/>
    </row>
    <row r="81" spans="1:8" x14ac:dyDescent="0.2">
      <c r="B81" s="70"/>
      <c r="C81" s="70"/>
      <c r="D81" s="70"/>
      <c r="E81" s="27"/>
    </row>
    <row r="82" spans="1:8" x14ac:dyDescent="0.2">
      <c r="A82" s="67" t="s">
        <v>64</v>
      </c>
      <c r="B82" s="597" t="s">
        <v>167</v>
      </c>
      <c r="C82" s="597"/>
      <c r="D82" s="597"/>
      <c r="E82" s="67" t="s">
        <v>8</v>
      </c>
      <c r="F82" s="16" t="s">
        <v>9</v>
      </c>
    </row>
    <row r="83" spans="1:8" x14ac:dyDescent="0.2">
      <c r="A83" s="72" t="s">
        <v>27</v>
      </c>
      <c r="B83" s="550" t="s">
        <v>63</v>
      </c>
      <c r="C83" s="551"/>
      <c r="D83" s="552"/>
      <c r="E83" s="55">
        <v>2.0000000000000001E-4</v>
      </c>
      <c r="F83" s="19">
        <f>E83*$G$36</f>
        <v>0.17472000000000001</v>
      </c>
    </row>
    <row r="84" spans="1:8" ht="32.25" customHeight="1" x14ac:dyDescent="0.2">
      <c r="A84" s="28" t="s">
        <v>28</v>
      </c>
      <c r="B84" s="558" t="s">
        <v>166</v>
      </c>
      <c r="C84" s="558"/>
      <c r="D84" s="558"/>
      <c r="E84" s="56">
        <f>E83*E72</f>
        <v>7.3600000000000027E-5</v>
      </c>
      <c r="F84" s="4">
        <f>F83*E72</f>
        <v>6.4296960000000028E-2</v>
      </c>
    </row>
    <row r="85" spans="1:8" x14ac:dyDescent="0.2">
      <c r="A85" s="581" t="s">
        <v>56</v>
      </c>
      <c r="B85" s="582"/>
      <c r="C85" s="582"/>
      <c r="D85" s="583"/>
      <c r="E85" s="23">
        <f>SUM(E83:E84)</f>
        <v>2.7360000000000004E-4</v>
      </c>
      <c r="F85" s="16">
        <f>SUM(F83:F84)</f>
        <v>0.23901696000000006</v>
      </c>
    </row>
    <row r="87" spans="1:8" x14ac:dyDescent="0.2">
      <c r="A87" s="570" t="s">
        <v>65</v>
      </c>
      <c r="B87" s="570"/>
      <c r="C87" s="570"/>
      <c r="D87" s="570"/>
      <c r="E87" s="570"/>
      <c r="F87" s="570"/>
    </row>
    <row r="88" spans="1:8" x14ac:dyDescent="0.2">
      <c r="G88" s="30"/>
    </row>
    <row r="89" spans="1:8" x14ac:dyDescent="0.2">
      <c r="A89" s="67" t="s">
        <v>66</v>
      </c>
      <c r="B89" s="559" t="s">
        <v>67</v>
      </c>
      <c r="C89" s="559"/>
      <c r="D89" s="559"/>
      <c r="E89" s="67" t="s">
        <v>8</v>
      </c>
      <c r="F89" s="16" t="s">
        <v>9</v>
      </c>
    </row>
    <row r="90" spans="1:8" x14ac:dyDescent="0.2">
      <c r="A90" s="28" t="s">
        <v>27</v>
      </c>
      <c r="B90" s="540" t="s">
        <v>19</v>
      </c>
      <c r="C90" s="540"/>
      <c r="D90" s="540"/>
      <c r="E90" s="56">
        <v>4.1999999999999997E-3</v>
      </c>
      <c r="F90" s="4">
        <f>E90*$G$36</f>
        <v>3.6691199999999999</v>
      </c>
      <c r="G90" s="35"/>
      <c r="H90" s="35"/>
    </row>
    <row r="91" spans="1:8" x14ac:dyDescent="0.2">
      <c r="A91" s="28" t="s">
        <v>28</v>
      </c>
      <c r="B91" s="558" t="s">
        <v>99</v>
      </c>
      <c r="C91" s="558"/>
      <c r="D91" s="558"/>
      <c r="E91" s="56">
        <v>2.9999999999999997E-4</v>
      </c>
      <c r="F91" s="4">
        <f>F90*E69</f>
        <v>0.2935296</v>
      </c>
      <c r="G91" s="70"/>
    </row>
    <row r="92" spans="1:8" ht="12.75" customHeight="1" x14ac:dyDescent="0.2">
      <c r="A92" s="28" t="s">
        <v>29</v>
      </c>
      <c r="B92" s="569" t="s">
        <v>113</v>
      </c>
      <c r="C92" s="569"/>
      <c r="D92" s="569"/>
      <c r="E92" s="56">
        <v>4.3499999999999997E-2</v>
      </c>
      <c r="F92" s="4">
        <f>E92*$G$36</f>
        <v>38.001599999999996</v>
      </c>
      <c r="G92" s="70"/>
    </row>
    <row r="93" spans="1:8" x14ac:dyDescent="0.2">
      <c r="A93" s="28" t="s">
        <v>30</v>
      </c>
      <c r="B93" s="558" t="s">
        <v>68</v>
      </c>
      <c r="C93" s="558"/>
      <c r="D93" s="558"/>
      <c r="E93" s="56">
        <v>1.9400000000000001E-2</v>
      </c>
      <c r="F93" s="4">
        <f>E93*$G$36</f>
        <v>16.947839999999999</v>
      </c>
      <c r="G93" s="10"/>
    </row>
    <row r="94" spans="1:8" x14ac:dyDescent="0.2">
      <c r="A94" s="28" t="s">
        <v>42</v>
      </c>
      <c r="B94" s="558" t="s">
        <v>69</v>
      </c>
      <c r="C94" s="558"/>
      <c r="D94" s="558"/>
      <c r="E94" s="56">
        <f>E93*E72</f>
        <v>7.1392000000000027E-3</v>
      </c>
      <c r="F94" s="4">
        <f>E94*$G$36</f>
        <v>6.2368051200000023</v>
      </c>
      <c r="G94" s="10"/>
    </row>
    <row r="95" spans="1:8" ht="12.75" customHeight="1" x14ac:dyDescent="0.2">
      <c r="A95" s="28" t="s">
        <v>43</v>
      </c>
      <c r="B95" s="571" t="s">
        <v>114</v>
      </c>
      <c r="C95" s="572"/>
      <c r="D95" s="573"/>
      <c r="E95" s="65">
        <v>6.4999999999999997E-3</v>
      </c>
      <c r="F95" s="4">
        <f>E95*$G$36</f>
        <v>5.6783999999999999</v>
      </c>
      <c r="G95" s="10"/>
    </row>
    <row r="96" spans="1:8" x14ac:dyDescent="0.2">
      <c r="A96" s="541" t="s">
        <v>56</v>
      </c>
      <c r="B96" s="542"/>
      <c r="C96" s="542"/>
      <c r="D96" s="543"/>
      <c r="E96" s="38">
        <f>SUM(E90:E95)</f>
        <v>8.1039199999999992E-2</v>
      </c>
      <c r="F96" s="31">
        <f>SUM(F90:F95)</f>
        <v>70.827294719999998</v>
      </c>
      <c r="G96" s="70"/>
    </row>
    <row r="98" spans="1:7" x14ac:dyDescent="0.2">
      <c r="A98" s="570" t="s">
        <v>70</v>
      </c>
      <c r="B98" s="570"/>
      <c r="C98" s="570"/>
      <c r="D98" s="570"/>
      <c r="E98" s="570"/>
      <c r="F98" s="570"/>
    </row>
    <row r="100" spans="1:7" ht="30.75" customHeight="1" x14ac:dyDescent="0.2">
      <c r="A100" s="46" t="s">
        <v>71</v>
      </c>
      <c r="B100" s="594" t="s">
        <v>72</v>
      </c>
      <c r="C100" s="595"/>
      <c r="D100" s="596"/>
      <c r="E100" s="46" t="s">
        <v>8</v>
      </c>
      <c r="F100" s="31" t="s">
        <v>9</v>
      </c>
    </row>
    <row r="101" spans="1:7" x14ac:dyDescent="0.2">
      <c r="A101" s="28" t="s">
        <v>27</v>
      </c>
      <c r="B101" s="568" t="s">
        <v>150</v>
      </c>
      <c r="C101" s="568"/>
      <c r="D101" s="568"/>
      <c r="E101" s="60">
        <v>0.121</v>
      </c>
      <c r="F101" s="4">
        <f t="shared" ref="F101:F106" si="1">E101*$G$36</f>
        <v>105.7056</v>
      </c>
      <c r="G101" s="37"/>
    </row>
    <row r="102" spans="1:7" x14ac:dyDescent="0.2">
      <c r="A102" s="28" t="s">
        <v>28</v>
      </c>
      <c r="B102" s="558" t="s">
        <v>112</v>
      </c>
      <c r="C102" s="558"/>
      <c r="D102" s="558"/>
      <c r="E102" s="65">
        <v>1.66E-2</v>
      </c>
      <c r="F102" s="4">
        <f t="shared" si="1"/>
        <v>14.501760000000001</v>
      </c>
    </row>
    <row r="103" spans="1:7" x14ac:dyDescent="0.2">
      <c r="A103" s="28" t="s">
        <v>29</v>
      </c>
      <c r="B103" s="563" t="s">
        <v>143</v>
      </c>
      <c r="C103" s="564"/>
      <c r="D103" s="565"/>
      <c r="E103" s="56">
        <v>2.0000000000000001E-4</v>
      </c>
      <c r="F103" s="4">
        <f t="shared" si="1"/>
        <v>0.17472000000000001</v>
      </c>
    </row>
    <row r="104" spans="1:7" x14ac:dyDescent="0.2">
      <c r="A104" s="28" t="s">
        <v>30</v>
      </c>
      <c r="B104" s="563" t="s">
        <v>110</v>
      </c>
      <c r="C104" s="564"/>
      <c r="D104" s="565"/>
      <c r="E104" s="65">
        <v>2.8E-3</v>
      </c>
      <c r="F104" s="4">
        <f t="shared" si="1"/>
        <v>2.4460800000000003</v>
      </c>
      <c r="G104" s="27"/>
    </row>
    <row r="105" spans="1:7" x14ac:dyDescent="0.2">
      <c r="A105" s="28" t="s">
        <v>42</v>
      </c>
      <c r="B105" s="558" t="s">
        <v>111</v>
      </c>
      <c r="C105" s="558"/>
      <c r="D105" s="558"/>
      <c r="E105" s="65">
        <v>2.9999999999999997E-4</v>
      </c>
      <c r="F105" s="4">
        <f t="shared" si="1"/>
        <v>0.26207999999999998</v>
      </c>
      <c r="G105" s="27"/>
    </row>
    <row r="106" spans="1:7" x14ac:dyDescent="0.2">
      <c r="A106" s="28" t="s">
        <v>43</v>
      </c>
      <c r="B106" s="563" t="s">
        <v>163</v>
      </c>
      <c r="C106" s="564"/>
      <c r="D106" s="565"/>
      <c r="E106" s="56">
        <v>0</v>
      </c>
      <c r="F106" s="4">
        <f t="shared" si="1"/>
        <v>0</v>
      </c>
    </row>
    <row r="107" spans="1:7" x14ac:dyDescent="0.2">
      <c r="A107" s="555" t="s">
        <v>61</v>
      </c>
      <c r="B107" s="556"/>
      <c r="C107" s="556"/>
      <c r="D107" s="557"/>
      <c r="E107" s="39">
        <f>SUM(E101:E106)</f>
        <v>0.1409</v>
      </c>
      <c r="F107" s="31">
        <f>SUM(F101:F106)</f>
        <v>123.09023999999999</v>
      </c>
    </row>
    <row r="108" spans="1:7" x14ac:dyDescent="0.2">
      <c r="A108" s="28" t="s">
        <v>44</v>
      </c>
      <c r="B108" s="558" t="s">
        <v>144</v>
      </c>
      <c r="C108" s="558"/>
      <c r="D108" s="558"/>
      <c r="E108" s="60">
        <f>E107*E72</f>
        <v>5.1851200000000014E-2</v>
      </c>
      <c r="F108" s="4">
        <f>F107*E72</f>
        <v>45.29720832000001</v>
      </c>
    </row>
    <row r="109" spans="1:7" x14ac:dyDescent="0.2">
      <c r="A109" s="541" t="s">
        <v>56</v>
      </c>
      <c r="B109" s="542"/>
      <c r="C109" s="542"/>
      <c r="D109" s="542"/>
      <c r="E109" s="38">
        <f>E107+E108</f>
        <v>0.19275120000000001</v>
      </c>
      <c r="F109" s="31">
        <f>SUM(F107:F108)</f>
        <v>168.38744832</v>
      </c>
    </row>
    <row r="111" spans="1:7" x14ac:dyDescent="0.2">
      <c r="A111" s="567" t="s">
        <v>74</v>
      </c>
      <c r="B111" s="567"/>
      <c r="C111" s="567"/>
      <c r="D111" s="567"/>
      <c r="E111" s="567"/>
      <c r="F111" s="567"/>
    </row>
    <row r="112" spans="1:7" x14ac:dyDescent="0.2">
      <c r="A112" s="33"/>
    </row>
    <row r="113" spans="1:8" x14ac:dyDescent="0.2">
      <c r="A113" s="67">
        <v>4</v>
      </c>
      <c r="B113" s="559" t="s">
        <v>76</v>
      </c>
      <c r="C113" s="559"/>
      <c r="D113" s="559"/>
      <c r="E113" s="559"/>
      <c r="F113" s="19" t="s">
        <v>9</v>
      </c>
    </row>
    <row r="114" spans="1:8" x14ac:dyDescent="0.2">
      <c r="A114" s="7" t="s">
        <v>55</v>
      </c>
      <c r="B114" s="553" t="s">
        <v>162</v>
      </c>
      <c r="C114" s="553"/>
      <c r="D114" s="553"/>
      <c r="E114" s="553"/>
      <c r="F114" s="19">
        <f>F72</f>
        <v>321.48480000000001</v>
      </c>
    </row>
    <row r="115" spans="1:8" x14ac:dyDescent="0.2">
      <c r="A115" s="7" t="s">
        <v>58</v>
      </c>
      <c r="B115" s="554" t="s">
        <v>116</v>
      </c>
      <c r="C115" s="554"/>
      <c r="D115" s="554"/>
      <c r="E115" s="554"/>
      <c r="F115" s="19">
        <f>F80</f>
        <v>99.550563840000024</v>
      </c>
    </row>
    <row r="116" spans="1:8" x14ac:dyDescent="0.2">
      <c r="A116" s="7" t="s">
        <v>64</v>
      </c>
      <c r="B116" s="553" t="s">
        <v>145</v>
      </c>
      <c r="C116" s="553"/>
      <c r="D116" s="553"/>
      <c r="E116" s="553"/>
      <c r="F116" s="19">
        <f>F85</f>
        <v>0.23901696000000006</v>
      </c>
    </row>
    <row r="117" spans="1:8" x14ac:dyDescent="0.2">
      <c r="A117" s="7" t="s">
        <v>66</v>
      </c>
      <c r="B117" s="553" t="s">
        <v>77</v>
      </c>
      <c r="C117" s="553"/>
      <c r="D117" s="553"/>
      <c r="E117" s="553"/>
      <c r="F117" s="19">
        <f>F96</f>
        <v>70.827294719999998</v>
      </c>
    </row>
    <row r="118" spans="1:8" x14ac:dyDescent="0.2">
      <c r="A118" s="7" t="s">
        <v>71</v>
      </c>
      <c r="B118" s="553" t="s">
        <v>78</v>
      </c>
      <c r="C118" s="553"/>
      <c r="D118" s="553"/>
      <c r="E118" s="553"/>
      <c r="F118" s="19">
        <f>F109</f>
        <v>168.38744832</v>
      </c>
    </row>
    <row r="119" spans="1:8" x14ac:dyDescent="0.2">
      <c r="A119" s="7" t="s">
        <v>75</v>
      </c>
      <c r="B119" s="553" t="s">
        <v>11</v>
      </c>
      <c r="C119" s="553"/>
      <c r="D119" s="553"/>
      <c r="E119" s="553"/>
      <c r="F119" s="19"/>
    </row>
    <row r="120" spans="1:8" x14ac:dyDescent="0.2">
      <c r="A120" s="559" t="s">
        <v>56</v>
      </c>
      <c r="B120" s="559"/>
      <c r="C120" s="559"/>
      <c r="D120" s="559"/>
      <c r="E120" s="559"/>
      <c r="F120" s="16">
        <f>SUM(F114:F119)</f>
        <v>660.48912384000005</v>
      </c>
    </row>
    <row r="122" spans="1:8" x14ac:dyDescent="0.2">
      <c r="A122" s="567" t="s">
        <v>152</v>
      </c>
      <c r="B122" s="567"/>
      <c r="C122" s="567"/>
      <c r="D122" s="567"/>
      <c r="E122" s="567"/>
      <c r="F122" s="567"/>
      <c r="G122" s="34"/>
    </row>
    <row r="124" spans="1:8" x14ac:dyDescent="0.2">
      <c r="A124" s="67">
        <v>5</v>
      </c>
      <c r="B124" s="559" t="s">
        <v>80</v>
      </c>
      <c r="C124" s="559"/>
      <c r="D124" s="559"/>
      <c r="E124" s="67" t="s">
        <v>8</v>
      </c>
      <c r="F124" s="16" t="s">
        <v>9</v>
      </c>
    </row>
    <row r="125" spans="1:8" x14ac:dyDescent="0.2">
      <c r="A125" s="28" t="s">
        <v>27</v>
      </c>
      <c r="B125" s="566" t="s">
        <v>115</v>
      </c>
      <c r="C125" s="566"/>
      <c r="D125" s="566"/>
      <c r="E125" s="60">
        <v>0.03</v>
      </c>
      <c r="F125" s="4" t="e">
        <f>E125*($G$36+$F$48+$F$57+$F$120)</f>
        <v>#REF!</v>
      </c>
    </row>
    <row r="126" spans="1:8" x14ac:dyDescent="0.2">
      <c r="A126" s="28" t="s">
        <v>28</v>
      </c>
      <c r="B126" s="560" t="s">
        <v>21</v>
      </c>
      <c r="C126" s="561"/>
      <c r="D126" s="561"/>
      <c r="E126" s="52">
        <f>E127+E128+E129</f>
        <v>0.14250000000000002</v>
      </c>
      <c r="F126" s="31" t="e">
        <f>SUM(F127:F129)</f>
        <v>#REF!</v>
      </c>
    </row>
    <row r="127" spans="1:8" x14ac:dyDescent="0.2">
      <c r="A127" s="28" t="s">
        <v>81</v>
      </c>
      <c r="B127" s="563" t="s">
        <v>22</v>
      </c>
      <c r="C127" s="564"/>
      <c r="D127" s="565"/>
      <c r="E127" s="56">
        <v>7.5999999999999998E-2</v>
      </c>
      <c r="F127" s="4" t="e">
        <f>E127*(G36+F48+F57+F120+F125+F131)/(1-E126)</f>
        <v>#REF!</v>
      </c>
      <c r="H127" s="82"/>
    </row>
    <row r="128" spans="1:8" x14ac:dyDescent="0.2">
      <c r="A128" s="28" t="s">
        <v>83</v>
      </c>
      <c r="B128" s="563" t="s">
        <v>23</v>
      </c>
      <c r="C128" s="564"/>
      <c r="D128" s="565"/>
      <c r="E128" s="56">
        <v>1.6500000000000001E-2</v>
      </c>
      <c r="F128" s="4" t="e">
        <f>E128*(G36+F48+F57+F120+F125+F131)/(1-E126)</f>
        <v>#REF!</v>
      </c>
      <c r="H128" s="82"/>
    </row>
    <row r="129" spans="1:9" x14ac:dyDescent="0.2">
      <c r="A129" s="28" t="s">
        <v>84</v>
      </c>
      <c r="B129" s="587" t="s">
        <v>24</v>
      </c>
      <c r="C129" s="588"/>
      <c r="D129" s="589"/>
      <c r="E129" s="56">
        <v>0.05</v>
      </c>
      <c r="F129" s="4" t="e">
        <f>E129*(G36+F48+F57+F120+F125+F131)/(1-E126)</f>
        <v>#REF!</v>
      </c>
      <c r="H129" s="82"/>
    </row>
    <row r="130" spans="1:9" x14ac:dyDescent="0.2">
      <c r="A130" s="28" t="s">
        <v>85</v>
      </c>
      <c r="B130" s="563" t="s">
        <v>82</v>
      </c>
      <c r="C130" s="564"/>
      <c r="D130" s="565"/>
      <c r="E130" s="29"/>
      <c r="F130" s="31"/>
    </row>
    <row r="131" spans="1:9" x14ac:dyDescent="0.2">
      <c r="A131" s="28" t="s">
        <v>29</v>
      </c>
      <c r="B131" s="563" t="s">
        <v>20</v>
      </c>
      <c r="C131" s="564"/>
      <c r="D131" s="565"/>
      <c r="E131" s="60">
        <v>7.0000000000000007E-2</v>
      </c>
      <c r="F131" s="4" t="e">
        <f>E131*($G$36+$F$48+$F$57+$F$120+F125)</f>
        <v>#REF!</v>
      </c>
    </row>
    <row r="132" spans="1:9" x14ac:dyDescent="0.2">
      <c r="A132" s="541" t="s">
        <v>56</v>
      </c>
      <c r="B132" s="542"/>
      <c r="C132" s="542"/>
      <c r="D132" s="542"/>
      <c r="E132" s="543"/>
      <c r="F132" s="31" t="e">
        <f>F125+F126+F131</f>
        <v>#REF!</v>
      </c>
      <c r="G132" s="66"/>
    </row>
    <row r="135" spans="1:9" ht="32.25" customHeight="1" x14ac:dyDescent="0.2">
      <c r="A135" s="560" t="s">
        <v>146</v>
      </c>
      <c r="B135" s="561"/>
      <c r="C135" s="561"/>
      <c r="D135" s="561"/>
      <c r="E135" s="562"/>
      <c r="F135" s="4" t="s">
        <v>9</v>
      </c>
    </row>
    <row r="136" spans="1:9" x14ac:dyDescent="0.2">
      <c r="A136" s="28" t="s">
        <v>27</v>
      </c>
      <c r="B136" s="540" t="s">
        <v>88</v>
      </c>
      <c r="C136" s="540"/>
      <c r="D136" s="540"/>
      <c r="E136" s="540"/>
      <c r="F136" s="4">
        <f>G36</f>
        <v>873.6</v>
      </c>
    </row>
    <row r="137" spans="1:9" x14ac:dyDescent="0.2">
      <c r="A137" s="28" t="s">
        <v>28</v>
      </c>
      <c r="B137" s="540" t="s">
        <v>89</v>
      </c>
      <c r="C137" s="540"/>
      <c r="D137" s="540"/>
      <c r="E137" s="540"/>
      <c r="F137" s="4">
        <f>F48</f>
        <v>634.58400000000006</v>
      </c>
    </row>
    <row r="138" spans="1:9" x14ac:dyDescent="0.2">
      <c r="A138" s="28" t="s">
        <v>29</v>
      </c>
      <c r="B138" s="540" t="s">
        <v>90</v>
      </c>
      <c r="C138" s="540"/>
      <c r="D138" s="540"/>
      <c r="E138" s="540"/>
      <c r="F138" s="4" t="e">
        <f>F57</f>
        <v>#REF!</v>
      </c>
    </row>
    <row r="139" spans="1:9" x14ac:dyDescent="0.2">
      <c r="A139" s="28" t="s">
        <v>30</v>
      </c>
      <c r="B139" s="540" t="s">
        <v>91</v>
      </c>
      <c r="C139" s="540"/>
      <c r="D139" s="540"/>
      <c r="E139" s="540"/>
      <c r="F139" s="4">
        <f>F120</f>
        <v>660.48912384000005</v>
      </c>
      <c r="G139" s="66"/>
    </row>
    <row r="140" spans="1:9" ht="16.5" customHeight="1" x14ac:dyDescent="0.2">
      <c r="A140" s="541" t="s">
        <v>61</v>
      </c>
      <c r="B140" s="542"/>
      <c r="C140" s="542"/>
      <c r="D140" s="542"/>
      <c r="E140" s="543"/>
      <c r="F140" s="31" t="e">
        <f>SUM(F136:F139)</f>
        <v>#REF!</v>
      </c>
      <c r="G140" s="66"/>
    </row>
    <row r="141" spans="1:9" x14ac:dyDescent="0.2">
      <c r="A141" s="28" t="s">
        <v>42</v>
      </c>
      <c r="B141" s="540" t="s">
        <v>87</v>
      </c>
      <c r="C141" s="540"/>
      <c r="D141" s="540"/>
      <c r="E141" s="540"/>
      <c r="F141" s="4" t="e">
        <f>F132</f>
        <v>#REF!</v>
      </c>
    </row>
    <row r="142" spans="1:9" x14ac:dyDescent="0.2">
      <c r="A142" s="539" t="s">
        <v>56</v>
      </c>
      <c r="B142" s="539"/>
      <c r="C142" s="539"/>
      <c r="D142" s="539"/>
      <c r="E142" s="539"/>
      <c r="F142" s="54" t="e">
        <f>SUM(F140:F141)</f>
        <v>#REF!</v>
      </c>
      <c r="G142" s="66" t="e">
        <f>(F140+F131+F125)/(1-E126)</f>
        <v>#REF!</v>
      </c>
      <c r="H142" s="66"/>
    </row>
    <row r="143" spans="1:9" x14ac:dyDescent="0.2">
      <c r="D143" s="580" t="s">
        <v>164</v>
      </c>
      <c r="E143" s="580"/>
      <c r="F143" s="83" t="e">
        <f>F142/G36</f>
        <v>#REF!</v>
      </c>
    </row>
    <row r="144" spans="1:9" ht="17.25" customHeight="1" x14ac:dyDescent="0.25">
      <c r="A144" s="81"/>
      <c r="B144" s="81"/>
      <c r="C144" s="81"/>
      <c r="D144" s="81"/>
      <c r="E144" s="81"/>
      <c r="F144" s="81"/>
      <c r="G144" s="81"/>
      <c r="H144" s="81"/>
      <c r="I144" s="40"/>
    </row>
    <row r="145" spans="1:6" ht="28.5" customHeight="1" x14ac:dyDescent="0.2">
      <c r="A145" s="520" t="s">
        <v>134</v>
      </c>
      <c r="B145" s="520"/>
      <c r="C145" s="520"/>
      <c r="D145" s="520"/>
      <c r="E145" s="520"/>
      <c r="F145" s="520"/>
    </row>
    <row r="146" spans="1:6" ht="13.5" thickBot="1" x14ac:dyDescent="0.25">
      <c r="A146" s="41"/>
      <c r="B146" s="41"/>
      <c r="C146" s="41"/>
      <c r="D146" s="41"/>
      <c r="E146" s="41"/>
      <c r="F146" s="41"/>
    </row>
    <row r="147" spans="1:6" ht="22.5" customHeight="1" thickTop="1" thickBot="1" x14ac:dyDescent="0.25">
      <c r="A147" s="76" t="s">
        <v>102</v>
      </c>
      <c r="B147" s="77"/>
      <c r="C147" s="78"/>
      <c r="D147" s="79" t="s">
        <v>129</v>
      </c>
      <c r="E147" s="77"/>
      <c r="F147" s="80"/>
    </row>
    <row r="148" spans="1:6" ht="15.75" customHeight="1" thickTop="1" x14ac:dyDescent="0.2">
      <c r="A148" s="521" t="s">
        <v>132</v>
      </c>
      <c r="B148" s="522"/>
      <c r="C148" s="523"/>
      <c r="D148" s="524">
        <v>8.3299999999999999E-2</v>
      </c>
      <c r="E148" s="525"/>
      <c r="F148" s="526"/>
    </row>
    <row r="149" spans="1:6" ht="16.5" customHeight="1" x14ac:dyDescent="0.2">
      <c r="A149" s="527" t="s">
        <v>131</v>
      </c>
      <c r="B149" s="528"/>
      <c r="C149" s="529"/>
      <c r="D149" s="530">
        <v>0.121</v>
      </c>
      <c r="E149" s="531"/>
      <c r="F149" s="532"/>
    </row>
    <row r="150" spans="1:6" ht="27.75" customHeight="1" thickBot="1" x14ac:dyDescent="0.25">
      <c r="A150" s="533" t="s">
        <v>133</v>
      </c>
      <c r="B150" s="534"/>
      <c r="C150" s="535"/>
      <c r="D150" s="536">
        <v>0.05</v>
      </c>
      <c r="E150" s="537"/>
      <c r="F150" s="538"/>
    </row>
    <row r="151" spans="1:6" ht="18.75" customHeight="1" thickBot="1" x14ac:dyDescent="0.25">
      <c r="A151" s="544" t="s">
        <v>61</v>
      </c>
      <c r="B151" s="545"/>
      <c r="C151" s="546"/>
      <c r="D151" s="547">
        <v>0.25430000000000003</v>
      </c>
      <c r="E151" s="548"/>
      <c r="F151" s="549"/>
    </row>
    <row r="152" spans="1:6" ht="29.25" customHeight="1" thickTop="1" thickBot="1" x14ac:dyDescent="0.25">
      <c r="A152" s="513" t="s">
        <v>135</v>
      </c>
      <c r="B152" s="514"/>
      <c r="C152" s="515"/>
      <c r="D152" s="61">
        <v>7.39</v>
      </c>
      <c r="E152" s="62">
        <v>7.6</v>
      </c>
      <c r="F152" s="43">
        <v>7.8200000000000006E-2</v>
      </c>
    </row>
    <row r="153" spans="1:6" ht="25.5" customHeight="1" thickTop="1" thickBot="1" x14ac:dyDescent="0.25">
      <c r="A153" s="516" t="s">
        <v>130</v>
      </c>
      <c r="B153" s="517"/>
      <c r="C153" s="518"/>
      <c r="D153" s="73">
        <v>32.82</v>
      </c>
      <c r="E153" s="73">
        <v>33.03</v>
      </c>
      <c r="F153" s="44">
        <v>0.33250000000000002</v>
      </c>
    </row>
    <row r="154" spans="1:6" ht="40.5" customHeight="1" thickTop="1" x14ac:dyDescent="0.2">
      <c r="A154" s="519" t="s">
        <v>151</v>
      </c>
      <c r="B154" s="519"/>
      <c r="C154" s="519"/>
      <c r="D154" s="519"/>
      <c r="E154" s="519"/>
      <c r="F154" s="519"/>
    </row>
  </sheetData>
  <mergeCells count="136">
    <mergeCell ref="A148:C148"/>
    <mergeCell ref="B126:D126"/>
    <mergeCell ref="A153:C153"/>
    <mergeCell ref="A154:F154"/>
    <mergeCell ref="A142:E142"/>
    <mergeCell ref="B130:D130"/>
    <mergeCell ref="B131:D131"/>
    <mergeCell ref="A132:E132"/>
    <mergeCell ref="A135:E135"/>
    <mergeCell ref="A140:E140"/>
    <mergeCell ref="B141:E141"/>
    <mergeCell ref="A145:F145"/>
    <mergeCell ref="B128:D128"/>
    <mergeCell ref="B137:E137"/>
    <mergeCell ref="B129:D129"/>
    <mergeCell ref="D143:E143"/>
    <mergeCell ref="A152:C152"/>
    <mergeCell ref="B138:E138"/>
    <mergeCell ref="B139:E139"/>
    <mergeCell ref="B104:D104"/>
    <mergeCell ref="B105:D105"/>
    <mergeCell ref="B106:D106"/>
    <mergeCell ref="A111:F111"/>
    <mergeCell ref="B113:E113"/>
    <mergeCell ref="B114:E114"/>
    <mergeCell ref="A107:D107"/>
    <mergeCell ref="B108:D108"/>
    <mergeCell ref="B94:D94"/>
    <mergeCell ref="B95:D95"/>
    <mergeCell ref="A96:D96"/>
    <mergeCell ref="A98:F98"/>
    <mergeCell ref="B100:D100"/>
    <mergeCell ref="B101:D101"/>
    <mergeCell ref="B102:D102"/>
    <mergeCell ref="B103:D103"/>
    <mergeCell ref="B118:E118"/>
    <mergeCell ref="B136:E136"/>
    <mergeCell ref="B115:E115"/>
    <mergeCell ref="A109:D109"/>
    <mergeCell ref="A120:E120"/>
    <mergeCell ref="B116:E116"/>
    <mergeCell ref="B117:E117"/>
    <mergeCell ref="B127:D127"/>
    <mergeCell ref="B119:E119"/>
    <mergeCell ref="A122:F122"/>
    <mergeCell ref="B124:D124"/>
    <mergeCell ref="B125:D125"/>
    <mergeCell ref="B89:D89"/>
    <mergeCell ref="B90:D90"/>
    <mergeCell ref="B91:D91"/>
    <mergeCell ref="B92:D92"/>
    <mergeCell ref="B93:D93"/>
    <mergeCell ref="B79:D79"/>
    <mergeCell ref="A80:D80"/>
    <mergeCell ref="B82:D82"/>
    <mergeCell ref="B83:D83"/>
    <mergeCell ref="B84:D84"/>
    <mergeCell ref="A85:D85"/>
    <mergeCell ref="A72:D72"/>
    <mergeCell ref="A74:F74"/>
    <mergeCell ref="B76:D76"/>
    <mergeCell ref="A78:D78"/>
    <mergeCell ref="B77:D77"/>
    <mergeCell ref="A59:F59"/>
    <mergeCell ref="B63:D63"/>
    <mergeCell ref="B64:D64"/>
    <mergeCell ref="A87:F87"/>
    <mergeCell ref="G64:G71"/>
    <mergeCell ref="B65:D65"/>
    <mergeCell ref="B66:D66"/>
    <mergeCell ref="B67:D67"/>
    <mergeCell ref="B68:D68"/>
    <mergeCell ref="B69:D69"/>
    <mergeCell ref="B70:D70"/>
    <mergeCell ref="B61:F61"/>
    <mergeCell ref="B52:E52"/>
    <mergeCell ref="B53:E53"/>
    <mergeCell ref="B54:E54"/>
    <mergeCell ref="B55:E55"/>
    <mergeCell ref="B56:E56"/>
    <mergeCell ref="A57:E57"/>
    <mergeCell ref="B71:D71"/>
    <mergeCell ref="B44:E44"/>
    <mergeCell ref="B45:E45"/>
    <mergeCell ref="B46:E46"/>
    <mergeCell ref="A48:E48"/>
    <mergeCell ref="A50:F50"/>
    <mergeCell ref="B47:E47"/>
    <mergeCell ref="B23:E23"/>
    <mergeCell ref="C35:E35"/>
    <mergeCell ref="B36:F36"/>
    <mergeCell ref="A38:F38"/>
    <mergeCell ref="B40:E40"/>
    <mergeCell ref="B43:E43"/>
    <mergeCell ref="B41:C41"/>
    <mergeCell ref="B42:C42"/>
    <mergeCell ref="C29:E29"/>
    <mergeCell ref="C30:E30"/>
    <mergeCell ref="C31:E31"/>
    <mergeCell ref="C32:E32"/>
    <mergeCell ref="C33:E33"/>
    <mergeCell ref="C34:E34"/>
    <mergeCell ref="C28:E28"/>
    <mergeCell ref="A17:G17"/>
    <mergeCell ref="A19:G19"/>
    <mergeCell ref="B20:E20"/>
    <mergeCell ref="F20:G20"/>
    <mergeCell ref="B21:E21"/>
    <mergeCell ref="F21:G21"/>
    <mergeCell ref="B22:E22"/>
    <mergeCell ref="F22:G22"/>
    <mergeCell ref="A13:G13"/>
    <mergeCell ref="A1:G1"/>
    <mergeCell ref="C3:G3"/>
    <mergeCell ref="C4:G4"/>
    <mergeCell ref="C5:G5"/>
    <mergeCell ref="A7:G7"/>
    <mergeCell ref="B8:F8"/>
    <mergeCell ref="A151:C151"/>
    <mergeCell ref="D151:F151"/>
    <mergeCell ref="F14:G14"/>
    <mergeCell ref="F15:G15"/>
    <mergeCell ref="C14:E14"/>
    <mergeCell ref="A15:B15"/>
    <mergeCell ref="C15:E15"/>
    <mergeCell ref="F23:G23"/>
    <mergeCell ref="B25:G25"/>
    <mergeCell ref="C27:E27"/>
    <mergeCell ref="D148:F148"/>
    <mergeCell ref="A149:C149"/>
    <mergeCell ref="D149:F149"/>
    <mergeCell ref="A150:C150"/>
    <mergeCell ref="D150:F150"/>
    <mergeCell ref="B9:F9"/>
    <mergeCell ref="B10:F10"/>
    <mergeCell ref="B11:F11"/>
  </mergeCells>
  <pageMargins left="0.511811024" right="0.511811024" top="0.78740157499999996" bottom="0.78740157499999996" header="0.31496062000000002" footer="0.31496062000000002"/>
  <pageSetup paperSize="9" orientation="portrait" r:id="rId1"/>
  <rowBreaks count="1" manualBreakCount="1">
    <brk id="109" max="16383" man="1"/>
  </rowBreaks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opLeftCell="A114" zoomScale="115" zoomScaleNormal="115" workbookViewId="0">
      <selection activeCell="F143" sqref="F143"/>
    </sheetView>
  </sheetViews>
  <sheetFormatPr defaultColWidth="9.140625" defaultRowHeight="12.75" x14ac:dyDescent="0.2"/>
  <cols>
    <col min="1" max="1" width="4" style="6" customWidth="1"/>
    <col min="2" max="2" width="12.28515625" style="6" customWidth="1"/>
    <col min="3" max="3" width="29.85546875" style="6" customWidth="1"/>
    <col min="4" max="4" width="7.28515625" style="6" customWidth="1"/>
    <col min="5" max="5" width="9" style="6" bestFit="1" customWidth="1"/>
    <col min="6" max="6" width="15" style="9" customWidth="1"/>
    <col min="7" max="7" width="13.7109375" style="6" customWidth="1"/>
    <col min="8" max="8" width="9.5703125" style="6" bestFit="1" customWidth="1"/>
    <col min="9" max="16" width="9.140625" style="6"/>
    <col min="17" max="17" width="11.7109375" style="6" customWidth="1"/>
    <col min="18" max="16384" width="9.140625" style="6"/>
  </cols>
  <sheetData>
    <row r="1" spans="1:7" x14ac:dyDescent="0.2">
      <c r="A1" s="574" t="s">
        <v>137</v>
      </c>
      <c r="B1" s="574"/>
      <c r="C1" s="574"/>
      <c r="D1" s="574"/>
      <c r="E1" s="574"/>
      <c r="F1" s="574"/>
      <c r="G1" s="574"/>
    </row>
    <row r="3" spans="1:7" x14ac:dyDescent="0.2">
      <c r="B3" s="7" t="s">
        <v>119</v>
      </c>
      <c r="C3" s="575"/>
      <c r="D3" s="575"/>
      <c r="E3" s="575"/>
      <c r="F3" s="575"/>
      <c r="G3" s="575"/>
    </row>
    <row r="4" spans="1:7" x14ac:dyDescent="0.2">
      <c r="B4" s="7" t="s">
        <v>120</v>
      </c>
      <c r="C4" s="575"/>
      <c r="D4" s="575"/>
      <c r="E4" s="575"/>
      <c r="F4" s="575"/>
      <c r="G4" s="575"/>
    </row>
    <row r="5" spans="1:7" x14ac:dyDescent="0.2">
      <c r="B5" s="7" t="s">
        <v>0</v>
      </c>
      <c r="C5" s="575"/>
      <c r="D5" s="575"/>
      <c r="E5" s="575"/>
      <c r="F5" s="575"/>
      <c r="G5" s="575"/>
    </row>
    <row r="7" spans="1:7" x14ac:dyDescent="0.2">
      <c r="A7" s="559" t="s">
        <v>1</v>
      </c>
      <c r="B7" s="559"/>
      <c r="C7" s="559"/>
      <c r="D7" s="559"/>
      <c r="E7" s="559"/>
      <c r="F7" s="559"/>
      <c r="G7" s="559"/>
    </row>
    <row r="8" spans="1:7" x14ac:dyDescent="0.2">
      <c r="A8" s="50" t="s">
        <v>27</v>
      </c>
      <c r="B8" s="550" t="s">
        <v>2</v>
      </c>
      <c r="C8" s="551"/>
      <c r="D8" s="551"/>
      <c r="E8" s="551"/>
      <c r="F8" s="552"/>
      <c r="G8" s="50"/>
    </row>
    <row r="9" spans="1:7" x14ac:dyDescent="0.2">
      <c r="A9" s="50" t="s">
        <v>28</v>
      </c>
      <c r="B9" s="550" t="s">
        <v>3</v>
      </c>
      <c r="C9" s="551"/>
      <c r="D9" s="551"/>
      <c r="E9" s="551"/>
      <c r="F9" s="552"/>
      <c r="G9" s="50" t="s">
        <v>100</v>
      </c>
    </row>
    <row r="10" spans="1:7" x14ac:dyDescent="0.2">
      <c r="A10" s="50" t="s">
        <v>29</v>
      </c>
      <c r="B10" s="550" t="s">
        <v>124</v>
      </c>
      <c r="C10" s="551"/>
      <c r="D10" s="551"/>
      <c r="E10" s="551"/>
      <c r="F10" s="552"/>
      <c r="G10" s="1" t="s">
        <v>106</v>
      </c>
    </row>
    <row r="11" spans="1:7" x14ac:dyDescent="0.2">
      <c r="A11" s="50" t="s">
        <v>30</v>
      </c>
      <c r="B11" s="550" t="s">
        <v>101</v>
      </c>
      <c r="C11" s="551"/>
      <c r="D11" s="551"/>
      <c r="E11" s="551"/>
      <c r="F11" s="552"/>
      <c r="G11" s="50">
        <v>12</v>
      </c>
    </row>
    <row r="12" spans="1:7" x14ac:dyDescent="0.2">
      <c r="G12" s="10"/>
    </row>
    <row r="13" spans="1:7" x14ac:dyDescent="0.2">
      <c r="A13" s="597" t="s">
        <v>31</v>
      </c>
      <c r="B13" s="597"/>
      <c r="C13" s="597"/>
      <c r="D13" s="597"/>
      <c r="E13" s="597"/>
      <c r="F13" s="597"/>
      <c r="G13" s="597"/>
    </row>
    <row r="14" spans="1:7" ht="15" customHeight="1" x14ac:dyDescent="0.2">
      <c r="A14" s="581" t="s">
        <v>32</v>
      </c>
      <c r="B14" s="582"/>
      <c r="C14" s="583"/>
      <c r="D14" s="581" t="s">
        <v>94</v>
      </c>
      <c r="E14" s="583"/>
      <c r="F14" s="559" t="s">
        <v>33</v>
      </c>
      <c r="G14" s="559"/>
    </row>
    <row r="15" spans="1:7" ht="36" customHeight="1" x14ac:dyDescent="0.2">
      <c r="A15" s="835" t="s">
        <v>140</v>
      </c>
      <c r="B15" s="836"/>
      <c r="C15" s="837"/>
      <c r="D15" s="833" t="s">
        <v>126</v>
      </c>
      <c r="E15" s="834"/>
      <c r="F15" s="838" t="s">
        <v>156</v>
      </c>
      <c r="G15" s="839"/>
    </row>
    <row r="17" spans="1:7" x14ac:dyDescent="0.2">
      <c r="A17" s="567" t="s">
        <v>4</v>
      </c>
      <c r="B17" s="567"/>
      <c r="C17" s="567"/>
      <c r="D17" s="567"/>
      <c r="E17" s="567"/>
      <c r="F17" s="567"/>
      <c r="G17" s="567"/>
    </row>
    <row r="18" spans="1:7" x14ac:dyDescent="0.2">
      <c r="B18" s="47"/>
      <c r="C18" s="47"/>
      <c r="D18" s="47"/>
      <c r="E18" s="47"/>
      <c r="F18" s="13"/>
      <c r="G18" s="47"/>
    </row>
    <row r="19" spans="1:7" x14ac:dyDescent="0.2">
      <c r="A19" s="559" t="s">
        <v>5</v>
      </c>
      <c r="B19" s="559"/>
      <c r="C19" s="559"/>
      <c r="D19" s="559"/>
      <c r="E19" s="559"/>
      <c r="F19" s="559"/>
      <c r="G19" s="559"/>
    </row>
    <row r="20" spans="1:7" x14ac:dyDescent="0.2">
      <c r="A20" s="50">
        <v>1</v>
      </c>
      <c r="B20" s="599" t="s">
        <v>34</v>
      </c>
      <c r="C20" s="600"/>
      <c r="D20" s="600"/>
      <c r="E20" s="601"/>
      <c r="F20" s="581" t="s">
        <v>139</v>
      </c>
      <c r="G20" s="583"/>
    </row>
    <row r="21" spans="1:7" x14ac:dyDescent="0.2">
      <c r="A21" s="50">
        <v>2</v>
      </c>
      <c r="B21" s="550" t="s">
        <v>35</v>
      </c>
      <c r="C21" s="551"/>
      <c r="D21" s="551"/>
      <c r="E21" s="552"/>
      <c r="F21" s="607">
        <v>1035.75</v>
      </c>
      <c r="G21" s="608"/>
    </row>
    <row r="22" spans="1:7" x14ac:dyDescent="0.2">
      <c r="A22" s="50">
        <v>3</v>
      </c>
      <c r="B22" s="550" t="s">
        <v>6</v>
      </c>
      <c r="C22" s="551"/>
      <c r="D22" s="551"/>
      <c r="E22" s="552"/>
      <c r="F22" s="592" t="s">
        <v>121</v>
      </c>
      <c r="G22" s="593"/>
    </row>
    <row r="23" spans="1:7" x14ac:dyDescent="0.2">
      <c r="A23" s="50">
        <v>4</v>
      </c>
      <c r="B23" s="550" t="s">
        <v>7</v>
      </c>
      <c r="C23" s="551"/>
      <c r="D23" s="551"/>
      <c r="E23" s="552"/>
      <c r="F23" s="590" t="s">
        <v>108</v>
      </c>
      <c r="G23" s="591"/>
    </row>
    <row r="24" spans="1:7" x14ac:dyDescent="0.2">
      <c r="A24" s="47"/>
      <c r="B24" s="14"/>
      <c r="C24" s="14"/>
      <c r="D24" s="14"/>
      <c r="E24" s="14"/>
      <c r="F24" s="13"/>
      <c r="G24" s="15"/>
    </row>
    <row r="25" spans="1:7" x14ac:dyDescent="0.2">
      <c r="A25" s="47"/>
      <c r="B25" s="570" t="s">
        <v>36</v>
      </c>
      <c r="C25" s="570"/>
      <c r="D25" s="570"/>
      <c r="E25" s="570"/>
      <c r="F25" s="570"/>
      <c r="G25" s="570"/>
    </row>
    <row r="27" spans="1:7" x14ac:dyDescent="0.2">
      <c r="B27" s="50">
        <v>1</v>
      </c>
      <c r="C27" s="559" t="s">
        <v>37</v>
      </c>
      <c r="D27" s="559"/>
      <c r="E27" s="559"/>
      <c r="F27" s="16" t="s">
        <v>8</v>
      </c>
      <c r="G27" s="17" t="s">
        <v>9</v>
      </c>
    </row>
    <row r="28" spans="1:7" x14ac:dyDescent="0.2">
      <c r="B28" s="50" t="s">
        <v>27</v>
      </c>
      <c r="C28" s="553" t="s">
        <v>38</v>
      </c>
      <c r="D28" s="553"/>
      <c r="E28" s="553"/>
      <c r="F28" s="19">
        <v>100</v>
      </c>
      <c r="G28" s="2">
        <v>1035.75</v>
      </c>
    </row>
    <row r="29" spans="1:7" x14ac:dyDescent="0.2">
      <c r="B29" s="50" t="s">
        <v>28</v>
      </c>
      <c r="C29" s="553" t="s">
        <v>96</v>
      </c>
      <c r="D29" s="553"/>
      <c r="E29" s="553"/>
      <c r="F29" s="18">
        <v>0.3</v>
      </c>
      <c r="G29" s="19">
        <f>F29*G28</f>
        <v>310.72499999999997</v>
      </c>
    </row>
    <row r="30" spans="1:7" x14ac:dyDescent="0.2">
      <c r="B30" s="50" t="s">
        <v>29</v>
      </c>
      <c r="C30" s="553" t="s">
        <v>97</v>
      </c>
      <c r="D30" s="553"/>
      <c r="E30" s="553"/>
      <c r="F30" s="18"/>
      <c r="G30" s="19">
        <v>0</v>
      </c>
    </row>
    <row r="31" spans="1:7" x14ac:dyDescent="0.2">
      <c r="B31" s="50" t="s">
        <v>30</v>
      </c>
      <c r="C31" s="553" t="s">
        <v>10</v>
      </c>
      <c r="D31" s="553"/>
      <c r="E31" s="553"/>
      <c r="F31" s="18"/>
      <c r="G31" s="19">
        <v>0</v>
      </c>
    </row>
    <row r="32" spans="1:7" x14ac:dyDescent="0.2">
      <c r="B32" s="50" t="s">
        <v>42</v>
      </c>
      <c r="C32" s="553" t="s">
        <v>39</v>
      </c>
      <c r="D32" s="553"/>
      <c r="E32" s="553"/>
      <c r="F32" s="18"/>
      <c r="G32" s="19">
        <v>0</v>
      </c>
    </row>
    <row r="33" spans="1:7" x14ac:dyDescent="0.2">
      <c r="B33" s="50" t="s">
        <v>43</v>
      </c>
      <c r="C33" s="553" t="s">
        <v>40</v>
      </c>
      <c r="D33" s="553"/>
      <c r="E33" s="553"/>
      <c r="F33" s="18"/>
      <c r="G33" s="19">
        <v>0</v>
      </c>
    </row>
    <row r="34" spans="1:7" x14ac:dyDescent="0.2">
      <c r="B34" s="50" t="s">
        <v>44</v>
      </c>
      <c r="C34" s="553" t="s">
        <v>41</v>
      </c>
      <c r="D34" s="553"/>
      <c r="E34" s="553"/>
      <c r="F34" s="18"/>
      <c r="G34" s="19">
        <v>0</v>
      </c>
    </row>
    <row r="35" spans="1:7" x14ac:dyDescent="0.2">
      <c r="B35" s="50" t="s">
        <v>45</v>
      </c>
      <c r="C35" s="553" t="s">
        <v>95</v>
      </c>
      <c r="D35" s="553"/>
      <c r="E35" s="553"/>
      <c r="F35" s="18"/>
      <c r="G35" s="19">
        <f>F35*G28</f>
        <v>0</v>
      </c>
    </row>
    <row r="36" spans="1:7" x14ac:dyDescent="0.2">
      <c r="B36" s="581" t="s">
        <v>26</v>
      </c>
      <c r="C36" s="582"/>
      <c r="D36" s="582"/>
      <c r="E36" s="582"/>
      <c r="F36" s="583"/>
      <c r="G36" s="16">
        <f>SUM(G28:G35)</f>
        <v>1346.4749999999999</v>
      </c>
    </row>
    <row r="38" spans="1:7" ht="15.75" customHeight="1" x14ac:dyDescent="0.2">
      <c r="A38" s="579" t="s">
        <v>46</v>
      </c>
      <c r="B38" s="579"/>
      <c r="C38" s="579"/>
      <c r="D38" s="579"/>
      <c r="E38" s="579"/>
      <c r="F38" s="579"/>
      <c r="G38" s="47"/>
    </row>
    <row r="40" spans="1:7" ht="15.75" customHeight="1" x14ac:dyDescent="0.2">
      <c r="A40" s="50">
        <v>2</v>
      </c>
      <c r="B40" s="581" t="s">
        <v>47</v>
      </c>
      <c r="C40" s="582"/>
      <c r="D40" s="582"/>
      <c r="E40" s="583"/>
      <c r="F40" s="16" t="s">
        <v>9</v>
      </c>
    </row>
    <row r="41" spans="1:7" ht="15.75" customHeight="1" x14ac:dyDescent="0.2">
      <c r="A41" s="50" t="s">
        <v>27</v>
      </c>
      <c r="B41" s="550" t="s">
        <v>12</v>
      </c>
      <c r="C41" s="551"/>
      <c r="D41" s="20">
        <v>12</v>
      </c>
      <c r="E41" s="36">
        <v>6</v>
      </c>
      <c r="F41" s="57">
        <f>E41*22-(G28*6%)</f>
        <v>69.855000000000004</v>
      </c>
    </row>
    <row r="42" spans="1:7" x14ac:dyDescent="0.2">
      <c r="A42" s="50" t="s">
        <v>28</v>
      </c>
      <c r="B42" s="550" t="s">
        <v>122</v>
      </c>
      <c r="C42" s="551"/>
      <c r="D42" s="20"/>
      <c r="E42" s="36">
        <v>20</v>
      </c>
      <c r="F42" s="58">
        <f>E42*22</f>
        <v>440</v>
      </c>
      <c r="G42" s="21"/>
    </row>
    <row r="43" spans="1:7" x14ac:dyDescent="0.2">
      <c r="A43" s="50" t="s">
        <v>29</v>
      </c>
      <c r="B43" s="550" t="s">
        <v>147</v>
      </c>
      <c r="C43" s="551"/>
      <c r="D43" s="551"/>
      <c r="E43" s="552"/>
      <c r="F43" s="5">
        <v>150</v>
      </c>
      <c r="G43" s="21"/>
    </row>
    <row r="44" spans="1:7" x14ac:dyDescent="0.2">
      <c r="A44" s="50" t="s">
        <v>30</v>
      </c>
      <c r="B44" s="550" t="s">
        <v>158</v>
      </c>
      <c r="C44" s="551"/>
      <c r="D44" s="551"/>
      <c r="E44" s="552"/>
      <c r="F44" s="59">
        <v>0</v>
      </c>
      <c r="G44" s="21"/>
    </row>
    <row r="45" spans="1:7" x14ac:dyDescent="0.2">
      <c r="A45" s="50" t="s">
        <v>42</v>
      </c>
      <c r="B45" s="550" t="s">
        <v>149</v>
      </c>
      <c r="C45" s="551"/>
      <c r="D45" s="551"/>
      <c r="E45" s="552"/>
      <c r="F45" s="58">
        <v>2.5</v>
      </c>
      <c r="G45" s="21"/>
    </row>
    <row r="46" spans="1:7" x14ac:dyDescent="0.2">
      <c r="A46" s="50" t="s">
        <v>44</v>
      </c>
      <c r="B46" s="550" t="s">
        <v>48</v>
      </c>
      <c r="C46" s="551"/>
      <c r="D46" s="551"/>
      <c r="E46" s="552"/>
      <c r="F46" s="58">
        <v>4.5</v>
      </c>
      <c r="G46" s="21"/>
    </row>
    <row r="47" spans="1:7" x14ac:dyDescent="0.2">
      <c r="A47" s="50" t="s">
        <v>45</v>
      </c>
      <c r="B47" s="576" t="s">
        <v>11</v>
      </c>
      <c r="C47" s="577"/>
      <c r="D47" s="577"/>
      <c r="E47" s="578"/>
      <c r="F47" s="5">
        <v>0</v>
      </c>
      <c r="G47" s="21"/>
    </row>
    <row r="48" spans="1:7" x14ac:dyDescent="0.2">
      <c r="A48" s="559" t="s">
        <v>92</v>
      </c>
      <c r="B48" s="559"/>
      <c r="C48" s="559"/>
      <c r="D48" s="559"/>
      <c r="E48" s="559"/>
      <c r="F48" s="22">
        <f>SUM(F41:F47)</f>
        <v>666.85500000000002</v>
      </c>
      <c r="G48" s="21"/>
    </row>
    <row r="49" spans="1:7" x14ac:dyDescent="0.2">
      <c r="G49" s="21"/>
    </row>
    <row r="50" spans="1:7" ht="15.75" customHeight="1" x14ac:dyDescent="0.2">
      <c r="A50" s="579" t="s">
        <v>49</v>
      </c>
      <c r="B50" s="579"/>
      <c r="C50" s="579"/>
      <c r="D50" s="579"/>
      <c r="E50" s="579"/>
      <c r="F50" s="579"/>
      <c r="G50" s="21"/>
    </row>
    <row r="51" spans="1:7" x14ac:dyDescent="0.2">
      <c r="G51" s="21"/>
    </row>
    <row r="52" spans="1:7" x14ac:dyDescent="0.2">
      <c r="A52" s="50">
        <v>3</v>
      </c>
      <c r="B52" s="559" t="s">
        <v>25</v>
      </c>
      <c r="C52" s="559"/>
      <c r="D52" s="559"/>
      <c r="E52" s="559"/>
      <c r="F52" s="16" t="s">
        <v>9</v>
      </c>
      <c r="G52" s="10"/>
    </row>
    <row r="53" spans="1:7" x14ac:dyDescent="0.2">
      <c r="A53" s="50" t="s">
        <v>27</v>
      </c>
      <c r="B53" s="553" t="s">
        <v>50</v>
      </c>
      <c r="C53" s="553"/>
      <c r="D53" s="553"/>
      <c r="E53" s="553"/>
      <c r="F53" s="57" t="e">
        <f>#REF!</f>
        <v>#REF!</v>
      </c>
      <c r="G53" s="47"/>
    </row>
    <row r="54" spans="1:7" x14ac:dyDescent="0.2">
      <c r="A54" s="50" t="s">
        <v>28</v>
      </c>
      <c r="B54" s="550" t="s">
        <v>51</v>
      </c>
      <c r="C54" s="551"/>
      <c r="D54" s="551"/>
      <c r="E54" s="552"/>
      <c r="F54" s="19">
        <v>0</v>
      </c>
      <c r="G54" s="14"/>
    </row>
    <row r="55" spans="1:7" x14ac:dyDescent="0.2">
      <c r="A55" s="50" t="s">
        <v>29</v>
      </c>
      <c r="B55" s="553" t="s">
        <v>52</v>
      </c>
      <c r="C55" s="553"/>
      <c r="D55" s="553"/>
      <c r="E55" s="553"/>
      <c r="F55" s="57">
        <v>23.4</v>
      </c>
      <c r="G55" s="14"/>
    </row>
    <row r="56" spans="1:7" x14ac:dyDescent="0.2">
      <c r="A56" s="50" t="s">
        <v>30</v>
      </c>
      <c r="B56" s="553" t="s">
        <v>105</v>
      </c>
      <c r="C56" s="553"/>
      <c r="D56" s="553"/>
      <c r="E56" s="553"/>
      <c r="F56" s="19">
        <v>0</v>
      </c>
      <c r="G56" s="47"/>
    </row>
    <row r="57" spans="1:7" x14ac:dyDescent="0.2">
      <c r="A57" s="559" t="s">
        <v>93</v>
      </c>
      <c r="B57" s="559"/>
      <c r="C57" s="559"/>
      <c r="D57" s="559"/>
      <c r="E57" s="559"/>
      <c r="F57" s="16" t="e">
        <f>SUM(F53:F56)</f>
        <v>#REF!</v>
      </c>
      <c r="G57" s="14"/>
    </row>
    <row r="58" spans="1:7" x14ac:dyDescent="0.2">
      <c r="G58" s="47"/>
    </row>
    <row r="59" spans="1:7" x14ac:dyDescent="0.2">
      <c r="A59" s="567" t="s">
        <v>53</v>
      </c>
      <c r="B59" s="567"/>
      <c r="C59" s="567"/>
      <c r="D59" s="567"/>
      <c r="E59" s="567"/>
      <c r="F59" s="567"/>
    </row>
    <row r="60" spans="1:7" x14ac:dyDescent="0.2">
      <c r="A60" s="48"/>
      <c r="B60" s="48"/>
      <c r="C60" s="48"/>
      <c r="D60" s="48"/>
      <c r="E60" s="48"/>
      <c r="F60" s="48"/>
    </row>
    <row r="61" spans="1:7" x14ac:dyDescent="0.2">
      <c r="A61" s="48"/>
      <c r="B61" s="567" t="s">
        <v>136</v>
      </c>
      <c r="C61" s="567"/>
      <c r="D61" s="567"/>
      <c r="E61" s="567"/>
      <c r="F61" s="567"/>
    </row>
    <row r="62" spans="1:7" x14ac:dyDescent="0.2">
      <c r="B62" s="6" t="s">
        <v>123</v>
      </c>
    </row>
    <row r="63" spans="1:7" x14ac:dyDescent="0.2">
      <c r="A63" s="45" t="s">
        <v>55</v>
      </c>
      <c r="B63" s="559" t="s">
        <v>54</v>
      </c>
      <c r="C63" s="559"/>
      <c r="D63" s="559"/>
      <c r="E63" s="45" t="s">
        <v>8</v>
      </c>
      <c r="F63" s="16" t="s">
        <v>9</v>
      </c>
    </row>
    <row r="64" spans="1:7" x14ac:dyDescent="0.2">
      <c r="A64" s="50" t="s">
        <v>27</v>
      </c>
      <c r="B64" s="553" t="s">
        <v>98</v>
      </c>
      <c r="C64" s="553"/>
      <c r="D64" s="553"/>
      <c r="E64" s="55">
        <v>0.2</v>
      </c>
      <c r="F64" s="19">
        <f t="shared" ref="F64:F71" si="0">E64*$G$36</f>
        <v>269.29500000000002</v>
      </c>
      <c r="G64" s="605"/>
    </row>
    <row r="65" spans="1:9" x14ac:dyDescent="0.2">
      <c r="A65" s="50" t="s">
        <v>28</v>
      </c>
      <c r="B65" s="553" t="s">
        <v>13</v>
      </c>
      <c r="C65" s="553"/>
      <c r="D65" s="553"/>
      <c r="E65" s="55">
        <v>1.4999999999999999E-2</v>
      </c>
      <c r="F65" s="19">
        <f t="shared" si="0"/>
        <v>20.197124999999996</v>
      </c>
      <c r="G65" s="605"/>
    </row>
    <row r="66" spans="1:9" x14ac:dyDescent="0.2">
      <c r="A66" s="50" t="s">
        <v>29</v>
      </c>
      <c r="B66" s="553" t="s">
        <v>14</v>
      </c>
      <c r="C66" s="553"/>
      <c r="D66" s="553"/>
      <c r="E66" s="55">
        <v>0.01</v>
      </c>
      <c r="F66" s="19">
        <f t="shared" si="0"/>
        <v>13.464749999999999</v>
      </c>
      <c r="G66" s="605"/>
    </row>
    <row r="67" spans="1:9" x14ac:dyDescent="0.2">
      <c r="A67" s="50" t="s">
        <v>30</v>
      </c>
      <c r="B67" s="553" t="s">
        <v>15</v>
      </c>
      <c r="C67" s="553"/>
      <c r="D67" s="553"/>
      <c r="E67" s="55">
        <v>2E-3</v>
      </c>
      <c r="F67" s="19">
        <f t="shared" si="0"/>
        <v>2.6929499999999997</v>
      </c>
      <c r="G67" s="605"/>
    </row>
    <row r="68" spans="1:9" x14ac:dyDescent="0.2">
      <c r="A68" s="50" t="s">
        <v>42</v>
      </c>
      <c r="B68" s="553" t="s">
        <v>18</v>
      </c>
      <c r="C68" s="553"/>
      <c r="D68" s="553"/>
      <c r="E68" s="55">
        <v>2.5000000000000001E-2</v>
      </c>
      <c r="F68" s="19">
        <f t="shared" si="0"/>
        <v>33.661875000000002</v>
      </c>
      <c r="G68" s="605"/>
    </row>
    <row r="69" spans="1:9" x14ac:dyDescent="0.2">
      <c r="A69" s="50" t="s">
        <v>43</v>
      </c>
      <c r="B69" s="553" t="s">
        <v>16</v>
      </c>
      <c r="C69" s="553"/>
      <c r="D69" s="553"/>
      <c r="E69" s="55">
        <v>0.08</v>
      </c>
      <c r="F69" s="19">
        <f t="shared" si="0"/>
        <v>107.71799999999999</v>
      </c>
      <c r="G69" s="605"/>
    </row>
    <row r="70" spans="1:9" ht="13.5" x14ac:dyDescent="0.25">
      <c r="A70" s="50" t="s">
        <v>44</v>
      </c>
      <c r="B70" s="832" t="s">
        <v>157</v>
      </c>
      <c r="C70" s="832"/>
      <c r="D70" s="832"/>
      <c r="E70" s="55">
        <v>0.03</v>
      </c>
      <c r="F70" s="19">
        <f t="shared" si="0"/>
        <v>40.394249999999992</v>
      </c>
      <c r="G70" s="605"/>
    </row>
    <row r="71" spans="1:9" x14ac:dyDescent="0.2">
      <c r="A71" s="50" t="s">
        <v>45</v>
      </c>
      <c r="B71" s="553" t="s">
        <v>17</v>
      </c>
      <c r="C71" s="553"/>
      <c r="D71" s="553"/>
      <c r="E71" s="55">
        <v>6.0000000000000001E-3</v>
      </c>
      <c r="F71" s="19">
        <f t="shared" si="0"/>
        <v>8.0788499999999992</v>
      </c>
      <c r="G71" s="605"/>
    </row>
    <row r="72" spans="1:9" x14ac:dyDescent="0.2">
      <c r="A72" s="559" t="s">
        <v>56</v>
      </c>
      <c r="B72" s="559"/>
      <c r="C72" s="559"/>
      <c r="D72" s="559"/>
      <c r="E72" s="23">
        <f>SUM(E64:E71)</f>
        <v>0.3680000000000001</v>
      </c>
      <c r="F72" s="16">
        <f>SUM(F64:F71)</f>
        <v>495.50279999999992</v>
      </c>
    </row>
    <row r="73" spans="1:9" x14ac:dyDescent="0.2">
      <c r="A73" s="49"/>
      <c r="B73" s="49"/>
      <c r="C73" s="49"/>
      <c r="D73" s="49"/>
      <c r="E73" s="24"/>
      <c r="F73" s="25"/>
    </row>
    <row r="74" spans="1:9" x14ac:dyDescent="0.2">
      <c r="A74" s="570" t="s">
        <v>57</v>
      </c>
      <c r="B74" s="570"/>
      <c r="C74" s="570"/>
      <c r="D74" s="570"/>
      <c r="E74" s="570"/>
      <c r="F74" s="570"/>
    </row>
    <row r="75" spans="1:9" x14ac:dyDescent="0.2">
      <c r="B75" s="47"/>
      <c r="C75" s="47"/>
      <c r="D75" s="47"/>
      <c r="E75" s="27"/>
    </row>
    <row r="76" spans="1:9" x14ac:dyDescent="0.2">
      <c r="A76" s="45" t="s">
        <v>58</v>
      </c>
      <c r="B76" s="559" t="s">
        <v>59</v>
      </c>
      <c r="C76" s="559"/>
      <c r="D76" s="559"/>
      <c r="E76" s="45" t="s">
        <v>8</v>
      </c>
      <c r="F76" s="16" t="s">
        <v>9</v>
      </c>
    </row>
    <row r="77" spans="1:9" x14ac:dyDescent="0.2">
      <c r="A77" s="50" t="s">
        <v>27</v>
      </c>
      <c r="B77" s="553" t="s">
        <v>60</v>
      </c>
      <c r="C77" s="553"/>
      <c r="D77" s="553"/>
      <c r="E77" s="55">
        <v>8.3299999999999999E-2</v>
      </c>
      <c r="F77" s="19">
        <f>E77*$G$36</f>
        <v>112.1613675</v>
      </c>
      <c r="G77" s="35"/>
    </row>
    <row r="78" spans="1:9" x14ac:dyDescent="0.2">
      <c r="A78" s="559" t="s">
        <v>61</v>
      </c>
      <c r="B78" s="559"/>
      <c r="C78" s="559"/>
      <c r="D78" s="559"/>
      <c r="E78" s="23">
        <f>E77</f>
        <v>8.3299999999999999E-2</v>
      </c>
      <c r="F78" s="16">
        <f>SUM(F77:F77)</f>
        <v>112.1613675</v>
      </c>
    </row>
    <row r="79" spans="1:9" x14ac:dyDescent="0.2">
      <c r="A79" s="28" t="s">
        <v>28</v>
      </c>
      <c r="B79" s="558" t="s">
        <v>62</v>
      </c>
      <c r="C79" s="558"/>
      <c r="D79" s="558"/>
      <c r="E79" s="55">
        <f>E72*E77</f>
        <v>3.0654400000000009E-2</v>
      </c>
      <c r="F79" s="4">
        <f>F78*E72</f>
        <v>41.275383240000011</v>
      </c>
      <c r="G79" s="35"/>
      <c r="H79" s="35"/>
      <c r="I79" s="35"/>
    </row>
    <row r="80" spans="1:9" x14ac:dyDescent="0.2">
      <c r="A80" s="581" t="s">
        <v>56</v>
      </c>
      <c r="B80" s="582"/>
      <c r="C80" s="582"/>
      <c r="D80" s="582"/>
      <c r="E80" s="23">
        <f>SUM(E78:E79)</f>
        <v>0.11395440000000001</v>
      </c>
      <c r="F80" s="16">
        <f>SUM(F78:F79)</f>
        <v>153.43675074000001</v>
      </c>
      <c r="G80" s="35"/>
    </row>
    <row r="81" spans="1:8" x14ac:dyDescent="0.2">
      <c r="B81" s="47"/>
      <c r="C81" s="47"/>
      <c r="D81" s="47"/>
      <c r="E81" s="27"/>
    </row>
    <row r="82" spans="1:8" x14ac:dyDescent="0.2">
      <c r="A82" s="45" t="s">
        <v>64</v>
      </c>
      <c r="B82" s="581" t="s">
        <v>159</v>
      </c>
      <c r="C82" s="582"/>
      <c r="D82" s="583"/>
      <c r="E82" s="45" t="s">
        <v>8</v>
      </c>
      <c r="F82" s="16" t="s">
        <v>9</v>
      </c>
    </row>
    <row r="83" spans="1:8" x14ac:dyDescent="0.2">
      <c r="A83" s="50" t="s">
        <v>27</v>
      </c>
      <c r="B83" s="550" t="s">
        <v>160</v>
      </c>
      <c r="C83" s="551"/>
      <c r="D83" s="552"/>
      <c r="E83" s="55">
        <v>2.0000000000000001E-4</v>
      </c>
      <c r="F83" s="19">
        <f>E83*$G$36</f>
        <v>0.26929500000000001</v>
      </c>
    </row>
    <row r="84" spans="1:8" ht="32.25" customHeight="1" x14ac:dyDescent="0.2">
      <c r="A84" s="28" t="s">
        <v>28</v>
      </c>
      <c r="B84" s="558" t="s">
        <v>161</v>
      </c>
      <c r="C84" s="558"/>
      <c r="D84" s="558"/>
      <c r="E84" s="56">
        <f>E83*E72</f>
        <v>7.3600000000000027E-5</v>
      </c>
      <c r="F84" s="4">
        <f>F83*E72</f>
        <v>9.9100560000000032E-2</v>
      </c>
    </row>
    <row r="85" spans="1:8" x14ac:dyDescent="0.2">
      <c r="A85" s="599" t="s">
        <v>56</v>
      </c>
      <c r="B85" s="600"/>
      <c r="C85" s="600"/>
      <c r="D85" s="600"/>
      <c r="E85" s="23">
        <f>SUM(E83:E84)</f>
        <v>2.7360000000000004E-4</v>
      </c>
      <c r="F85" s="16">
        <f>SUM(F83:F84)</f>
        <v>0.36839556000000007</v>
      </c>
    </row>
    <row r="87" spans="1:8" x14ac:dyDescent="0.2">
      <c r="A87" s="570" t="s">
        <v>65</v>
      </c>
      <c r="B87" s="570"/>
      <c r="C87" s="570"/>
      <c r="D87" s="570"/>
      <c r="E87" s="570"/>
      <c r="F87" s="570"/>
    </row>
    <row r="88" spans="1:8" x14ac:dyDescent="0.2">
      <c r="G88" s="30"/>
    </row>
    <row r="89" spans="1:8" x14ac:dyDescent="0.2">
      <c r="A89" s="45" t="s">
        <v>66</v>
      </c>
      <c r="B89" s="559" t="s">
        <v>67</v>
      </c>
      <c r="C89" s="559"/>
      <c r="D89" s="559"/>
      <c r="E89" s="45" t="s">
        <v>8</v>
      </c>
      <c r="F89" s="16" t="s">
        <v>9</v>
      </c>
    </row>
    <row r="90" spans="1:8" x14ac:dyDescent="0.2">
      <c r="A90" s="28" t="s">
        <v>27</v>
      </c>
      <c r="B90" s="540" t="s">
        <v>19</v>
      </c>
      <c r="C90" s="540"/>
      <c r="D90" s="540"/>
      <c r="E90" s="56">
        <v>4.1999999999999997E-3</v>
      </c>
      <c r="F90" s="4">
        <f>E90*$G$36</f>
        <v>5.6551949999999991</v>
      </c>
      <c r="G90" s="35"/>
      <c r="H90" s="35"/>
    </row>
    <row r="91" spans="1:8" x14ac:dyDescent="0.2">
      <c r="A91" s="28" t="s">
        <v>28</v>
      </c>
      <c r="B91" s="558" t="s">
        <v>99</v>
      </c>
      <c r="C91" s="558"/>
      <c r="D91" s="558"/>
      <c r="E91" s="56">
        <v>2.9999999999999997E-4</v>
      </c>
      <c r="F91" s="4">
        <f>F90*E69</f>
        <v>0.45241559999999992</v>
      </c>
      <c r="G91" s="47"/>
    </row>
    <row r="92" spans="1:8" ht="12.75" customHeight="1" x14ac:dyDescent="0.2">
      <c r="A92" s="28" t="s">
        <v>29</v>
      </c>
      <c r="B92" s="569" t="s">
        <v>113</v>
      </c>
      <c r="C92" s="569"/>
      <c r="D92" s="569"/>
      <c r="E92" s="56">
        <v>4.3499999999999997E-2</v>
      </c>
      <c r="F92" s="4">
        <f>E92*$G$36</f>
        <v>58.571662499999995</v>
      </c>
      <c r="G92" s="47"/>
    </row>
    <row r="93" spans="1:8" x14ac:dyDescent="0.2">
      <c r="A93" s="28" t="s">
        <v>30</v>
      </c>
      <c r="B93" s="558" t="s">
        <v>68</v>
      </c>
      <c r="C93" s="558"/>
      <c r="D93" s="558"/>
      <c r="E93" s="56">
        <v>1.9400000000000001E-2</v>
      </c>
      <c r="F93" s="4">
        <f>E93*$G$36</f>
        <v>26.121614999999998</v>
      </c>
      <c r="G93" s="10"/>
    </row>
    <row r="94" spans="1:8" x14ac:dyDescent="0.2">
      <c r="A94" s="28" t="s">
        <v>43</v>
      </c>
      <c r="B94" s="558" t="s">
        <v>69</v>
      </c>
      <c r="C94" s="558"/>
      <c r="D94" s="558"/>
      <c r="E94" s="56">
        <f>E93*E72</f>
        <v>7.1392000000000027E-3</v>
      </c>
      <c r="F94" s="4">
        <f>E94*$G$36</f>
        <v>9.6127543200000023</v>
      </c>
      <c r="G94" s="10"/>
    </row>
    <row r="95" spans="1:8" ht="12.75" customHeight="1" x14ac:dyDescent="0.2">
      <c r="A95" s="28" t="s">
        <v>44</v>
      </c>
      <c r="B95" s="571" t="s">
        <v>114</v>
      </c>
      <c r="C95" s="572"/>
      <c r="D95" s="573"/>
      <c r="E95" s="65">
        <v>6.4999999999999997E-3</v>
      </c>
      <c r="F95" s="4">
        <f>E95*$G$36</f>
        <v>8.7520874999999982</v>
      </c>
      <c r="G95" s="10"/>
    </row>
    <row r="96" spans="1:8" x14ac:dyDescent="0.2">
      <c r="A96" s="541" t="s">
        <v>56</v>
      </c>
      <c r="B96" s="542"/>
      <c r="C96" s="542"/>
      <c r="D96" s="543"/>
      <c r="E96" s="38">
        <f>SUM(E90:E95)</f>
        <v>8.1039199999999992E-2</v>
      </c>
      <c r="F96" s="31">
        <f>SUM(F90:F95)</f>
        <v>109.16572991999999</v>
      </c>
      <c r="G96" s="47"/>
    </row>
    <row r="98" spans="1:7" x14ac:dyDescent="0.2">
      <c r="A98" s="570" t="s">
        <v>70</v>
      </c>
      <c r="B98" s="570"/>
      <c r="C98" s="570"/>
      <c r="D98" s="570"/>
      <c r="E98" s="570"/>
      <c r="F98" s="570"/>
    </row>
    <row r="100" spans="1:7" ht="30.75" customHeight="1" x14ac:dyDescent="0.2">
      <c r="A100" s="46" t="s">
        <v>71</v>
      </c>
      <c r="B100" s="594" t="s">
        <v>72</v>
      </c>
      <c r="C100" s="595"/>
      <c r="D100" s="596"/>
      <c r="E100" s="46" t="s">
        <v>8</v>
      </c>
      <c r="F100" s="31" t="s">
        <v>9</v>
      </c>
    </row>
    <row r="101" spans="1:7" ht="13.5" x14ac:dyDescent="0.2">
      <c r="A101" s="28" t="s">
        <v>27</v>
      </c>
      <c r="B101" s="831" t="s">
        <v>154</v>
      </c>
      <c r="C101" s="831"/>
      <c r="D101" s="831"/>
      <c r="E101" s="64">
        <v>0.121</v>
      </c>
      <c r="F101" s="4">
        <f t="shared" ref="F101:F106" si="1">E101*$G$36</f>
        <v>162.923475</v>
      </c>
      <c r="G101" s="37"/>
    </row>
    <row r="102" spans="1:7" x14ac:dyDescent="0.2">
      <c r="A102" s="28" t="s">
        <v>28</v>
      </c>
      <c r="B102" s="558" t="s">
        <v>112</v>
      </c>
      <c r="C102" s="558"/>
      <c r="D102" s="558"/>
      <c r="E102" s="65">
        <v>1.66E-2</v>
      </c>
      <c r="F102" s="4">
        <f t="shared" si="1"/>
        <v>22.351485</v>
      </c>
    </row>
    <row r="103" spans="1:7" x14ac:dyDescent="0.2">
      <c r="A103" s="28" t="s">
        <v>29</v>
      </c>
      <c r="B103" s="563" t="s">
        <v>109</v>
      </c>
      <c r="C103" s="564"/>
      <c r="D103" s="565"/>
      <c r="E103" s="56">
        <v>2.0000000000000001E-4</v>
      </c>
      <c r="F103" s="4">
        <f t="shared" si="1"/>
        <v>0.26929500000000001</v>
      </c>
    </row>
    <row r="104" spans="1:7" x14ac:dyDescent="0.2">
      <c r="A104" s="28" t="s">
        <v>30</v>
      </c>
      <c r="B104" s="563" t="s">
        <v>110</v>
      </c>
      <c r="C104" s="564"/>
      <c r="D104" s="565"/>
      <c r="E104" s="65">
        <v>2.8E-3</v>
      </c>
      <c r="F104" s="4">
        <f t="shared" si="1"/>
        <v>3.7701299999999995</v>
      </c>
      <c r="G104" s="27"/>
    </row>
    <row r="105" spans="1:7" x14ac:dyDescent="0.2">
      <c r="A105" s="28" t="s">
        <v>42</v>
      </c>
      <c r="B105" s="558" t="s">
        <v>111</v>
      </c>
      <c r="C105" s="558"/>
      <c r="D105" s="558"/>
      <c r="E105" s="65">
        <v>2.9999999999999997E-4</v>
      </c>
      <c r="F105" s="4">
        <f t="shared" si="1"/>
        <v>0.40394249999999993</v>
      </c>
      <c r="G105" s="27"/>
    </row>
    <row r="106" spans="1:7" x14ac:dyDescent="0.2">
      <c r="A106" s="28" t="s">
        <v>43</v>
      </c>
      <c r="B106" s="563" t="s">
        <v>163</v>
      </c>
      <c r="C106" s="564"/>
      <c r="D106" s="565"/>
      <c r="E106" s="3">
        <v>0</v>
      </c>
      <c r="F106" s="4">
        <f t="shared" si="1"/>
        <v>0</v>
      </c>
    </row>
    <row r="107" spans="1:7" x14ac:dyDescent="0.2">
      <c r="A107" s="541" t="s">
        <v>61</v>
      </c>
      <c r="B107" s="542"/>
      <c r="C107" s="542"/>
      <c r="D107" s="543"/>
      <c r="E107" s="39">
        <f>SUM(E101:E106)</f>
        <v>0.1409</v>
      </c>
      <c r="F107" s="31">
        <f>SUM(F101:F106)</f>
        <v>189.71832749999999</v>
      </c>
    </row>
    <row r="108" spans="1:7" x14ac:dyDescent="0.2">
      <c r="A108" s="28" t="s">
        <v>44</v>
      </c>
      <c r="B108" s="558" t="s">
        <v>144</v>
      </c>
      <c r="C108" s="558"/>
      <c r="D108" s="558"/>
      <c r="E108" s="60">
        <f>E107*E72</f>
        <v>5.1851200000000014E-2</v>
      </c>
      <c r="F108" s="4">
        <f>F107*E72</f>
        <v>69.816344520000015</v>
      </c>
    </row>
    <row r="109" spans="1:7" x14ac:dyDescent="0.2">
      <c r="A109" s="541" t="s">
        <v>56</v>
      </c>
      <c r="B109" s="542"/>
      <c r="C109" s="542"/>
      <c r="D109" s="542"/>
      <c r="E109" s="38">
        <f>E107+E108</f>
        <v>0.19275120000000001</v>
      </c>
      <c r="F109" s="31">
        <f>SUM(F107:F108)</f>
        <v>259.53467202000002</v>
      </c>
    </row>
    <row r="111" spans="1:7" x14ac:dyDescent="0.2">
      <c r="A111" s="567" t="s">
        <v>74</v>
      </c>
      <c r="B111" s="567"/>
      <c r="C111" s="567"/>
      <c r="D111" s="567"/>
      <c r="E111" s="567"/>
      <c r="F111" s="567"/>
    </row>
    <row r="112" spans="1:7" x14ac:dyDescent="0.2">
      <c r="A112" s="33"/>
    </row>
    <row r="113" spans="1:8" x14ac:dyDescent="0.2">
      <c r="A113" s="45">
        <v>4</v>
      </c>
      <c r="B113" s="559" t="s">
        <v>76</v>
      </c>
      <c r="C113" s="559"/>
      <c r="D113" s="559"/>
      <c r="E113" s="559"/>
      <c r="F113" s="19" t="s">
        <v>9</v>
      </c>
    </row>
    <row r="114" spans="1:8" x14ac:dyDescent="0.2">
      <c r="A114" s="7" t="s">
        <v>55</v>
      </c>
      <c r="B114" s="553" t="s">
        <v>162</v>
      </c>
      <c r="C114" s="553"/>
      <c r="D114" s="553"/>
      <c r="E114" s="553"/>
      <c r="F114" s="19">
        <f>F72</f>
        <v>495.50279999999992</v>
      </c>
    </row>
    <row r="115" spans="1:8" x14ac:dyDescent="0.2">
      <c r="A115" s="7" t="s">
        <v>58</v>
      </c>
      <c r="B115" s="554" t="s">
        <v>116</v>
      </c>
      <c r="C115" s="554"/>
      <c r="D115" s="554"/>
      <c r="E115" s="554"/>
      <c r="F115" s="19">
        <f>F80</f>
        <v>153.43675074000001</v>
      </c>
    </row>
    <row r="116" spans="1:8" x14ac:dyDescent="0.2">
      <c r="A116" s="7" t="s">
        <v>64</v>
      </c>
      <c r="B116" s="553" t="s">
        <v>63</v>
      </c>
      <c r="C116" s="553"/>
      <c r="D116" s="553"/>
      <c r="E116" s="553"/>
      <c r="F116" s="19">
        <f>F85</f>
        <v>0.36839556000000007</v>
      </c>
    </row>
    <row r="117" spans="1:8" x14ac:dyDescent="0.2">
      <c r="A117" s="7" t="s">
        <v>66</v>
      </c>
      <c r="B117" s="553" t="s">
        <v>77</v>
      </c>
      <c r="C117" s="553"/>
      <c r="D117" s="553"/>
      <c r="E117" s="553"/>
      <c r="F117" s="19">
        <f>F96</f>
        <v>109.16572991999999</v>
      </c>
    </row>
    <row r="118" spans="1:8" x14ac:dyDescent="0.2">
      <c r="A118" s="7" t="s">
        <v>71</v>
      </c>
      <c r="B118" s="553" t="s">
        <v>78</v>
      </c>
      <c r="C118" s="553"/>
      <c r="D118" s="553"/>
      <c r="E118" s="553"/>
      <c r="F118" s="19">
        <f>F109</f>
        <v>259.53467202000002</v>
      </c>
    </row>
    <row r="119" spans="1:8" x14ac:dyDescent="0.2">
      <c r="A119" s="7" t="s">
        <v>75</v>
      </c>
      <c r="B119" s="553" t="s">
        <v>11</v>
      </c>
      <c r="C119" s="553"/>
      <c r="D119" s="553"/>
      <c r="E119" s="553"/>
      <c r="F119" s="19"/>
    </row>
    <row r="120" spans="1:8" x14ac:dyDescent="0.2">
      <c r="A120" s="559" t="s">
        <v>56</v>
      </c>
      <c r="B120" s="559"/>
      <c r="C120" s="559"/>
      <c r="D120" s="559"/>
      <c r="E120" s="559"/>
      <c r="F120" s="16">
        <f>SUM(F114:F119)</f>
        <v>1018.0083482399999</v>
      </c>
    </row>
    <row r="122" spans="1:8" x14ac:dyDescent="0.2">
      <c r="A122" s="567" t="s">
        <v>79</v>
      </c>
      <c r="B122" s="567"/>
      <c r="C122" s="567"/>
      <c r="D122" s="567"/>
      <c r="E122" s="567"/>
      <c r="F122" s="567"/>
      <c r="G122" s="34"/>
    </row>
    <row r="124" spans="1:8" x14ac:dyDescent="0.2">
      <c r="A124" s="45">
        <v>5</v>
      </c>
      <c r="B124" s="559" t="s">
        <v>80</v>
      </c>
      <c r="C124" s="559"/>
      <c r="D124" s="559"/>
      <c r="E124" s="45" t="s">
        <v>8</v>
      </c>
      <c r="F124" s="16" t="s">
        <v>9</v>
      </c>
    </row>
    <row r="125" spans="1:8" x14ac:dyDescent="0.2">
      <c r="A125" s="28" t="s">
        <v>27</v>
      </c>
      <c r="B125" s="566" t="s">
        <v>115</v>
      </c>
      <c r="C125" s="566"/>
      <c r="D125" s="566"/>
      <c r="E125" s="60">
        <v>0.03</v>
      </c>
      <c r="F125" s="4" t="e">
        <f>E125*($G$36+$F$48+$F$57+$F$120)</f>
        <v>#REF!</v>
      </c>
    </row>
    <row r="126" spans="1:8" x14ac:dyDescent="0.2">
      <c r="A126" s="28" t="s">
        <v>28</v>
      </c>
      <c r="B126" s="560" t="s">
        <v>21</v>
      </c>
      <c r="C126" s="561"/>
      <c r="D126" s="561"/>
      <c r="E126" s="52">
        <f>E127+E128+E129</f>
        <v>0.14250000000000002</v>
      </c>
      <c r="F126" s="31" t="e">
        <f>SUM(F127:F129)</f>
        <v>#REF!</v>
      </c>
      <c r="G126" s="74"/>
      <c r="H126" s="74"/>
    </row>
    <row r="127" spans="1:8" x14ac:dyDescent="0.2">
      <c r="A127" s="28" t="s">
        <v>81</v>
      </c>
      <c r="B127" s="563" t="s">
        <v>22</v>
      </c>
      <c r="C127" s="564"/>
      <c r="D127" s="565"/>
      <c r="E127" s="56">
        <v>7.5999999999999998E-2</v>
      </c>
      <c r="F127" s="4" t="e">
        <f>E127*(G36+F48+F57+F120+F125+F131)/(1-E126)</f>
        <v>#REF!</v>
      </c>
      <c r="G127" s="74"/>
    </row>
    <row r="128" spans="1:8" x14ac:dyDescent="0.2">
      <c r="A128" s="28" t="s">
        <v>83</v>
      </c>
      <c r="B128" s="563" t="s">
        <v>23</v>
      </c>
      <c r="C128" s="564"/>
      <c r="D128" s="565"/>
      <c r="E128" s="56">
        <v>1.6500000000000001E-2</v>
      </c>
      <c r="F128" s="4" t="e">
        <f>E128*(G36+F48+F57+F120+F125+F131)/(1-E126)</f>
        <v>#REF!</v>
      </c>
      <c r="G128" s="74"/>
    </row>
    <row r="129" spans="1:8" x14ac:dyDescent="0.2">
      <c r="A129" s="28" t="s">
        <v>84</v>
      </c>
      <c r="B129" s="587" t="s">
        <v>24</v>
      </c>
      <c r="C129" s="588"/>
      <c r="D129" s="589"/>
      <c r="E129" s="56">
        <v>0.05</v>
      </c>
      <c r="F129" s="4" t="e">
        <f>E129*(G36+F48+F57+F120+F125+F131)/(1-E126)</f>
        <v>#REF!</v>
      </c>
      <c r="G129" s="74"/>
    </row>
    <row r="130" spans="1:8" x14ac:dyDescent="0.2">
      <c r="A130" s="28" t="s">
        <v>85</v>
      </c>
      <c r="B130" s="563" t="s">
        <v>82</v>
      </c>
      <c r="C130" s="564"/>
      <c r="D130" s="565"/>
      <c r="E130" s="29"/>
      <c r="F130" s="31"/>
    </row>
    <row r="131" spans="1:8" x14ac:dyDescent="0.2">
      <c r="A131" s="28" t="s">
        <v>29</v>
      </c>
      <c r="B131" s="563" t="s">
        <v>20</v>
      </c>
      <c r="C131" s="564"/>
      <c r="D131" s="565"/>
      <c r="E131" s="60">
        <v>7.0000000000000007E-2</v>
      </c>
      <c r="F131" s="4" t="e">
        <f>E131*($G$36+$F$48+$F$57+$F$120+F125)</f>
        <v>#REF!</v>
      </c>
    </row>
    <row r="132" spans="1:8" x14ac:dyDescent="0.2">
      <c r="A132" s="541" t="s">
        <v>56</v>
      </c>
      <c r="B132" s="542"/>
      <c r="C132" s="542"/>
      <c r="D132" s="542"/>
      <c r="E132" s="543"/>
      <c r="F132" s="31" t="e">
        <f>F125+F126+F131</f>
        <v>#REF!</v>
      </c>
      <c r="G132" s="66"/>
    </row>
    <row r="135" spans="1:8" ht="32.25" customHeight="1" x14ac:dyDescent="0.2">
      <c r="A135" s="560" t="s">
        <v>146</v>
      </c>
      <c r="B135" s="561"/>
      <c r="C135" s="561"/>
      <c r="D135" s="561"/>
      <c r="E135" s="562"/>
      <c r="F135" s="4" t="s">
        <v>9</v>
      </c>
      <c r="G135" s="66"/>
    </row>
    <row r="136" spans="1:8" x14ac:dyDescent="0.2">
      <c r="A136" s="28" t="s">
        <v>27</v>
      </c>
      <c r="B136" s="540" t="s">
        <v>88</v>
      </c>
      <c r="C136" s="540"/>
      <c r="D136" s="540"/>
      <c r="E136" s="540"/>
      <c r="F136" s="4">
        <f>G36</f>
        <v>1346.4749999999999</v>
      </c>
    </row>
    <row r="137" spans="1:8" x14ac:dyDescent="0.2">
      <c r="A137" s="28" t="s">
        <v>28</v>
      </c>
      <c r="B137" s="540" t="s">
        <v>89</v>
      </c>
      <c r="C137" s="540"/>
      <c r="D137" s="540"/>
      <c r="E137" s="540"/>
      <c r="F137" s="4">
        <f>F48</f>
        <v>666.85500000000002</v>
      </c>
    </row>
    <row r="138" spans="1:8" x14ac:dyDescent="0.2">
      <c r="A138" s="28" t="s">
        <v>29</v>
      </c>
      <c r="B138" s="540" t="s">
        <v>90</v>
      </c>
      <c r="C138" s="540"/>
      <c r="D138" s="540"/>
      <c r="E138" s="540"/>
      <c r="F138" s="4" t="e">
        <f>F57</f>
        <v>#REF!</v>
      </c>
    </row>
    <row r="139" spans="1:8" x14ac:dyDescent="0.2">
      <c r="A139" s="28" t="s">
        <v>30</v>
      </c>
      <c r="B139" s="540" t="s">
        <v>91</v>
      </c>
      <c r="C139" s="540"/>
      <c r="D139" s="540"/>
      <c r="E139" s="540"/>
      <c r="F139" s="4">
        <f>F120</f>
        <v>1018.0083482399999</v>
      </c>
      <c r="G139" s="66"/>
    </row>
    <row r="140" spans="1:8" ht="16.5" customHeight="1" x14ac:dyDescent="0.2">
      <c r="A140" s="541" t="s">
        <v>61</v>
      </c>
      <c r="B140" s="542"/>
      <c r="C140" s="542"/>
      <c r="D140" s="542"/>
      <c r="E140" s="543"/>
      <c r="F140" s="31" t="e">
        <f>SUM(F136:F139)</f>
        <v>#REF!</v>
      </c>
      <c r="G140" s="66"/>
    </row>
    <row r="141" spans="1:8" x14ac:dyDescent="0.2">
      <c r="A141" s="28" t="s">
        <v>42</v>
      </c>
      <c r="B141" s="540" t="s">
        <v>87</v>
      </c>
      <c r="C141" s="540"/>
      <c r="D141" s="540"/>
      <c r="E141" s="540"/>
      <c r="F141" s="4" t="e">
        <f>F132</f>
        <v>#REF!</v>
      </c>
      <c r="H141" s="66"/>
    </row>
    <row r="142" spans="1:8" x14ac:dyDescent="0.2">
      <c r="A142" s="539" t="s">
        <v>56</v>
      </c>
      <c r="B142" s="539"/>
      <c r="C142" s="539"/>
      <c r="D142" s="539"/>
      <c r="E142" s="539"/>
      <c r="F142" s="54" t="e">
        <f>SUM(F140:F141)</f>
        <v>#REF!</v>
      </c>
      <c r="G142" s="66" t="e">
        <f>(F140+F131+F125)/(1-E126)</f>
        <v>#REF!</v>
      </c>
      <c r="H142" s="66"/>
    </row>
    <row r="143" spans="1:8" x14ac:dyDescent="0.2">
      <c r="D143" s="580" t="s">
        <v>164</v>
      </c>
      <c r="E143" s="580"/>
      <c r="F143" s="83" t="e">
        <f>F142/G36</f>
        <v>#REF!</v>
      </c>
    </row>
    <row r="145" spans="1:8" ht="25.5" customHeight="1" x14ac:dyDescent="0.2">
      <c r="A145" s="840" t="s">
        <v>134</v>
      </c>
      <c r="B145" s="840"/>
      <c r="C145" s="840"/>
      <c r="D145" s="840"/>
      <c r="E145" s="840"/>
      <c r="F145" s="840"/>
    </row>
    <row r="146" spans="1:8" ht="13.5" thickBot="1" x14ac:dyDescent="0.25">
      <c r="A146" s="41"/>
      <c r="B146" s="41"/>
      <c r="C146" s="41"/>
      <c r="D146" s="41"/>
      <c r="E146" s="41"/>
      <c r="F146" s="41"/>
    </row>
    <row r="147" spans="1:8" ht="14.25" thickTop="1" thickBot="1" x14ac:dyDescent="0.25">
      <c r="A147" s="76" t="s">
        <v>102</v>
      </c>
      <c r="B147" s="77"/>
      <c r="C147" s="78"/>
      <c r="D147" s="79" t="s">
        <v>129</v>
      </c>
      <c r="E147" s="77"/>
      <c r="F147" s="80"/>
      <c r="G147" s="75"/>
      <c r="H147" s="75"/>
    </row>
    <row r="148" spans="1:8" ht="13.5" thickTop="1" x14ac:dyDescent="0.2">
      <c r="A148" s="521" t="s">
        <v>132</v>
      </c>
      <c r="B148" s="522"/>
      <c r="C148" s="523"/>
      <c r="D148" s="524">
        <v>8.3299999999999999E-2</v>
      </c>
      <c r="E148" s="525"/>
      <c r="F148" s="526"/>
    </row>
    <row r="149" spans="1:8" x14ac:dyDescent="0.2">
      <c r="A149" s="527" t="s">
        <v>131</v>
      </c>
      <c r="B149" s="528"/>
      <c r="C149" s="529"/>
      <c r="D149" s="530">
        <v>0.121</v>
      </c>
      <c r="E149" s="531"/>
      <c r="F149" s="532"/>
    </row>
    <row r="150" spans="1:8" ht="29.25" customHeight="1" thickBot="1" x14ac:dyDescent="0.25">
      <c r="A150" s="533" t="s">
        <v>133</v>
      </c>
      <c r="B150" s="534"/>
      <c r="C150" s="535"/>
      <c r="D150" s="536">
        <v>0.05</v>
      </c>
      <c r="E150" s="537"/>
      <c r="F150" s="538"/>
    </row>
    <row r="151" spans="1:8" ht="13.5" thickBot="1" x14ac:dyDescent="0.25">
      <c r="A151" s="544" t="s">
        <v>61</v>
      </c>
      <c r="B151" s="545"/>
      <c r="C151" s="546"/>
      <c r="D151" s="547">
        <v>0.25430000000000003</v>
      </c>
      <c r="E151" s="548"/>
      <c r="F151" s="549"/>
    </row>
    <row r="152" spans="1:8" ht="28.5" customHeight="1" thickTop="1" thickBot="1" x14ac:dyDescent="0.25">
      <c r="A152" s="513" t="s">
        <v>135</v>
      </c>
      <c r="B152" s="514"/>
      <c r="C152" s="515"/>
      <c r="D152" s="61">
        <v>7.39</v>
      </c>
      <c r="E152" s="62">
        <v>7.6</v>
      </c>
      <c r="F152" s="43">
        <v>7.8200000000000006E-2</v>
      </c>
    </row>
    <row r="153" spans="1:8" ht="14.25" thickTop="1" thickBot="1" x14ac:dyDescent="0.25">
      <c r="A153" s="516" t="s">
        <v>130</v>
      </c>
      <c r="B153" s="517"/>
      <c r="C153" s="518"/>
      <c r="D153" s="63">
        <v>32.82</v>
      </c>
      <c r="E153" s="63">
        <v>33.03</v>
      </c>
      <c r="F153" s="44">
        <v>0.33250000000000002</v>
      </c>
    </row>
    <row r="154" spans="1:8" ht="32.25" customHeight="1" thickTop="1" x14ac:dyDescent="0.2">
      <c r="A154" s="519" t="s">
        <v>151</v>
      </c>
      <c r="B154" s="519"/>
      <c r="C154" s="519"/>
      <c r="D154" s="519"/>
      <c r="E154" s="519"/>
      <c r="F154" s="519"/>
    </row>
  </sheetData>
  <mergeCells count="137">
    <mergeCell ref="D143:E143"/>
    <mergeCell ref="A154:F154"/>
    <mergeCell ref="A145:F145"/>
    <mergeCell ref="A148:C148"/>
    <mergeCell ref="D148:F148"/>
    <mergeCell ref="A149:C149"/>
    <mergeCell ref="A151:C151"/>
    <mergeCell ref="A153:C153"/>
    <mergeCell ref="D151:F151"/>
    <mergeCell ref="D150:F150"/>
    <mergeCell ref="A150:C150"/>
    <mergeCell ref="D149:F149"/>
    <mergeCell ref="A152:C152"/>
    <mergeCell ref="A1:G1"/>
    <mergeCell ref="C3:G3"/>
    <mergeCell ref="C4:G4"/>
    <mergeCell ref="C5:G5"/>
    <mergeCell ref="A7:G7"/>
    <mergeCell ref="B8:F8"/>
    <mergeCell ref="A19:G19"/>
    <mergeCell ref="B20:E20"/>
    <mergeCell ref="F20:G20"/>
    <mergeCell ref="D15:E15"/>
    <mergeCell ref="A15:C15"/>
    <mergeCell ref="B9:F9"/>
    <mergeCell ref="B10:F10"/>
    <mergeCell ref="B11:F11"/>
    <mergeCell ref="A13:G13"/>
    <mergeCell ref="F14:G14"/>
    <mergeCell ref="D14:E14"/>
    <mergeCell ref="A14:C14"/>
    <mergeCell ref="F15:G15"/>
    <mergeCell ref="A17:G17"/>
    <mergeCell ref="B21:E21"/>
    <mergeCell ref="F21:G21"/>
    <mergeCell ref="B22:E22"/>
    <mergeCell ref="F22:G22"/>
    <mergeCell ref="B23:E23"/>
    <mergeCell ref="F23:G23"/>
    <mergeCell ref="B25:G25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B36:F36"/>
    <mergeCell ref="A38:F38"/>
    <mergeCell ref="B40:E40"/>
    <mergeCell ref="B41:C41"/>
    <mergeCell ref="B42:C42"/>
    <mergeCell ref="B43:E43"/>
    <mergeCell ref="B44:E44"/>
    <mergeCell ref="B45:E45"/>
    <mergeCell ref="B46:E46"/>
    <mergeCell ref="A48:E48"/>
    <mergeCell ref="A50:F50"/>
    <mergeCell ref="B52:E52"/>
    <mergeCell ref="B53:E53"/>
    <mergeCell ref="B47:E47"/>
    <mergeCell ref="B54:E54"/>
    <mergeCell ref="B55:E55"/>
    <mergeCell ref="B56:E56"/>
    <mergeCell ref="A57:E57"/>
    <mergeCell ref="A59:F59"/>
    <mergeCell ref="B61:F61"/>
    <mergeCell ref="B63:D63"/>
    <mergeCell ref="B64:D64"/>
    <mergeCell ref="G64:G71"/>
    <mergeCell ref="B65:D65"/>
    <mergeCell ref="B66:D66"/>
    <mergeCell ref="B67:D67"/>
    <mergeCell ref="B68:D68"/>
    <mergeCell ref="B69:D69"/>
    <mergeCell ref="B70:D70"/>
    <mergeCell ref="B71:D71"/>
    <mergeCell ref="A72:D72"/>
    <mergeCell ref="A74:F74"/>
    <mergeCell ref="B76:D76"/>
    <mergeCell ref="B77:D77"/>
    <mergeCell ref="A78:D78"/>
    <mergeCell ref="B79:D79"/>
    <mergeCell ref="A80:D80"/>
    <mergeCell ref="B82:D82"/>
    <mergeCell ref="B83:D83"/>
    <mergeCell ref="B84:D84"/>
    <mergeCell ref="A85:D85"/>
    <mergeCell ref="A87:F87"/>
    <mergeCell ref="B89:D89"/>
    <mergeCell ref="B90:D90"/>
    <mergeCell ref="B91:D91"/>
    <mergeCell ref="B92:D92"/>
    <mergeCell ref="B93:D93"/>
    <mergeCell ref="B94:D94"/>
    <mergeCell ref="B95:D95"/>
    <mergeCell ref="A96:D96"/>
    <mergeCell ref="A98:F98"/>
    <mergeCell ref="B100:D100"/>
    <mergeCell ref="B101:D101"/>
    <mergeCell ref="B102:D102"/>
    <mergeCell ref="B103:D103"/>
    <mergeCell ref="B104:D104"/>
    <mergeCell ref="B105:D105"/>
    <mergeCell ref="B106:D106"/>
    <mergeCell ref="A107:D107"/>
    <mergeCell ref="B108:D108"/>
    <mergeCell ref="A109:D109"/>
    <mergeCell ref="A111:F111"/>
    <mergeCell ref="B113:E113"/>
    <mergeCell ref="B114:E114"/>
    <mergeCell ref="B115:E115"/>
    <mergeCell ref="B116:E116"/>
    <mergeCell ref="A142:E142"/>
    <mergeCell ref="B131:D131"/>
    <mergeCell ref="A132:E132"/>
    <mergeCell ref="A135:E135"/>
    <mergeCell ref="B136:E136"/>
    <mergeCell ref="B137:E137"/>
    <mergeCell ref="B138:E138"/>
    <mergeCell ref="B139:E139"/>
    <mergeCell ref="B117:E117"/>
    <mergeCell ref="B118:E118"/>
    <mergeCell ref="B119:E119"/>
    <mergeCell ref="A120:E120"/>
    <mergeCell ref="A122:F122"/>
    <mergeCell ref="B124:D124"/>
    <mergeCell ref="A140:E140"/>
    <mergeCell ref="B141:E141"/>
    <mergeCell ref="B125:D125"/>
    <mergeCell ref="B126:D126"/>
    <mergeCell ref="B127:D127"/>
    <mergeCell ref="B128:D128"/>
    <mergeCell ref="B129:D129"/>
    <mergeCell ref="B130:D1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91"/>
  <sheetViews>
    <sheetView showGridLines="0" tabSelected="1" zoomScale="90" zoomScaleNormal="90" workbookViewId="0">
      <pane ySplit="2" topLeftCell="A3" activePane="bottomLeft" state="frozen"/>
      <selection activeCell="B143" sqref="B143:E143"/>
      <selection pane="bottomLeft" activeCell="I26" sqref="I26"/>
    </sheetView>
  </sheetViews>
  <sheetFormatPr defaultColWidth="9.140625" defaultRowHeight="12.75" x14ac:dyDescent="0.2"/>
  <cols>
    <col min="1" max="2" width="9.140625" style="99"/>
    <col min="3" max="3" width="41.28515625" style="108" customWidth="1"/>
    <col min="4" max="4" width="18.42578125" style="104" customWidth="1"/>
    <col min="5" max="5" width="13.7109375" style="99" customWidth="1"/>
    <col min="6" max="6" width="14.140625" style="99" customWidth="1"/>
    <col min="7" max="7" width="15.140625" style="99" customWidth="1"/>
    <col min="8" max="8" width="18" style="99" bestFit="1" customWidth="1"/>
    <col min="9" max="9" width="19.85546875" style="99" bestFit="1" customWidth="1"/>
    <col min="10" max="10" width="29.28515625" style="99" customWidth="1"/>
    <col min="11" max="16384" width="9.140625" style="99"/>
  </cols>
  <sheetData>
    <row r="1" spans="1:10" ht="13.5" thickBot="1" x14ac:dyDescent="0.25">
      <c r="A1" s="609"/>
      <c r="B1" s="609"/>
      <c r="C1" s="609"/>
      <c r="D1" s="609"/>
      <c r="E1" s="609"/>
      <c r="F1" s="609"/>
      <c r="G1" s="609"/>
      <c r="H1" s="609"/>
      <c r="I1" s="609"/>
    </row>
    <row r="2" spans="1:10" ht="25.5" customHeight="1" x14ac:dyDescent="0.2">
      <c r="A2" s="610" t="s">
        <v>287</v>
      </c>
      <c r="B2" s="611"/>
      <c r="C2" s="611"/>
      <c r="D2" s="611"/>
      <c r="E2" s="611"/>
      <c r="F2" s="611"/>
      <c r="G2" s="611"/>
      <c r="H2" s="611"/>
      <c r="I2" s="612"/>
      <c r="J2" s="139"/>
    </row>
    <row r="3" spans="1:10" ht="27.75" customHeight="1" thickBot="1" x14ac:dyDescent="0.25">
      <c r="A3" s="437"/>
      <c r="B3" s="101"/>
      <c r="C3" s="616" t="s">
        <v>853</v>
      </c>
      <c r="D3" s="616"/>
      <c r="E3" s="616"/>
      <c r="F3" s="616"/>
      <c r="G3" s="616"/>
      <c r="H3" s="616"/>
      <c r="I3" s="617"/>
      <c r="J3" s="139"/>
    </row>
    <row r="4" spans="1:10" ht="70.5" customHeight="1" thickBot="1" x14ac:dyDescent="0.25">
      <c r="A4" s="637" t="s">
        <v>843</v>
      </c>
      <c r="B4" s="637" t="s">
        <v>844</v>
      </c>
      <c r="C4" s="367" t="s">
        <v>284</v>
      </c>
      <c r="D4" s="368" t="s">
        <v>285</v>
      </c>
      <c r="E4" s="368" t="s">
        <v>299</v>
      </c>
      <c r="F4" s="368" t="s">
        <v>286</v>
      </c>
      <c r="G4" s="368" t="s">
        <v>300</v>
      </c>
      <c r="H4" s="91" t="s">
        <v>301</v>
      </c>
      <c r="I4" s="92" t="s">
        <v>180</v>
      </c>
    </row>
    <row r="5" spans="1:10" ht="18.75" customHeight="1" x14ac:dyDescent="0.2">
      <c r="A5" s="645"/>
      <c r="B5" s="645"/>
      <c r="C5" s="362" t="str">
        <f>'Eng Eletricista'!A21</f>
        <v>Engenheiro eletricista</v>
      </c>
      <c r="D5" s="363">
        <f>SUM('Eng Eletricista'!F172)</f>
        <v>0</v>
      </c>
      <c r="E5" s="369">
        <v>2</v>
      </c>
      <c r="F5" s="363">
        <f>SUM(D5*E5)</f>
        <v>0</v>
      </c>
      <c r="G5" s="365">
        <v>2</v>
      </c>
      <c r="H5" s="140">
        <f>SUM(D5*G5)</f>
        <v>0</v>
      </c>
      <c r="I5" s="93">
        <f t="shared" ref="I5:I18" si="0">H5*12</f>
        <v>0</v>
      </c>
    </row>
    <row r="6" spans="1:10" ht="18.75" customHeight="1" x14ac:dyDescent="0.2">
      <c r="A6" s="645"/>
      <c r="B6" s="645"/>
      <c r="C6" s="362" t="str">
        <f>'Enc. geral'!A21</f>
        <v>Encarregado geral</v>
      </c>
      <c r="D6" s="363">
        <f>'Enc. geral'!F172</f>
        <v>0</v>
      </c>
      <c r="E6" s="369">
        <v>2</v>
      </c>
      <c r="F6" s="363">
        <f t="shared" ref="F6:F18" si="1">SUM(D6*E6)</f>
        <v>0</v>
      </c>
      <c r="G6" s="365">
        <v>2</v>
      </c>
      <c r="H6" s="140">
        <f t="shared" ref="H6:H18" si="2">SUM(D6*G6)</f>
        <v>0</v>
      </c>
      <c r="I6" s="93">
        <f t="shared" si="0"/>
        <v>0</v>
      </c>
    </row>
    <row r="7" spans="1:10" ht="18.75" customHeight="1" x14ac:dyDescent="0.2">
      <c r="A7" s="645"/>
      <c r="B7" s="645"/>
      <c r="C7" s="362" t="str">
        <f>Eletricista!A21</f>
        <v>Eletricista</v>
      </c>
      <c r="D7" s="363">
        <f>Eletricista!F172</f>
        <v>0</v>
      </c>
      <c r="E7" s="364">
        <v>15</v>
      </c>
      <c r="F7" s="363">
        <f t="shared" si="1"/>
        <v>0</v>
      </c>
      <c r="G7" s="365">
        <v>15</v>
      </c>
      <c r="H7" s="140">
        <f t="shared" si="2"/>
        <v>0</v>
      </c>
      <c r="I7" s="93">
        <f t="shared" si="0"/>
        <v>0</v>
      </c>
    </row>
    <row r="8" spans="1:10" ht="18.75" customHeight="1" x14ac:dyDescent="0.2">
      <c r="A8" s="645"/>
      <c r="B8" s="645"/>
      <c r="C8" s="362" t="s">
        <v>848</v>
      </c>
      <c r="D8" s="363">
        <f>'Eletricista plant. (diurno)'!F172</f>
        <v>0</v>
      </c>
      <c r="E8" s="364">
        <v>6</v>
      </c>
      <c r="F8" s="363">
        <f t="shared" si="1"/>
        <v>0</v>
      </c>
      <c r="G8" s="365">
        <v>12</v>
      </c>
      <c r="H8" s="366">
        <f t="shared" si="2"/>
        <v>0</v>
      </c>
      <c r="I8" s="93">
        <f t="shared" si="0"/>
        <v>0</v>
      </c>
    </row>
    <row r="9" spans="1:10" ht="18.75" customHeight="1" x14ac:dyDescent="0.2">
      <c r="A9" s="645"/>
      <c r="B9" s="645"/>
      <c r="C9" s="362" t="s">
        <v>849</v>
      </c>
      <c r="D9" s="363">
        <f>'Eletricista plant. (noturno)'!F172</f>
        <v>0</v>
      </c>
      <c r="E9" s="364">
        <v>6</v>
      </c>
      <c r="F9" s="363">
        <f t="shared" si="1"/>
        <v>0</v>
      </c>
      <c r="G9" s="365">
        <v>12</v>
      </c>
      <c r="H9" s="366">
        <f t="shared" si="2"/>
        <v>0</v>
      </c>
      <c r="I9" s="93">
        <f t="shared" si="0"/>
        <v>0</v>
      </c>
    </row>
    <row r="10" spans="1:10" ht="18.75" customHeight="1" x14ac:dyDescent="0.2">
      <c r="A10" s="645"/>
      <c r="B10" s="645"/>
      <c r="C10" s="362" t="s">
        <v>795</v>
      </c>
      <c r="D10" s="363">
        <f>'Auxiliar de manutenção '!F172</f>
        <v>0</v>
      </c>
      <c r="E10" s="364">
        <v>6</v>
      </c>
      <c r="F10" s="363">
        <f t="shared" si="1"/>
        <v>0</v>
      </c>
      <c r="G10" s="365">
        <v>6</v>
      </c>
      <c r="H10" s="140">
        <f t="shared" si="2"/>
        <v>0</v>
      </c>
      <c r="I10" s="93">
        <f t="shared" si="0"/>
        <v>0</v>
      </c>
    </row>
    <row r="11" spans="1:10" ht="18.75" customHeight="1" x14ac:dyDescent="0.2">
      <c r="A11" s="645"/>
      <c r="B11" s="645"/>
      <c r="C11" s="362" t="s">
        <v>893</v>
      </c>
      <c r="D11" s="363">
        <f>'Téc. Eletrônica'!F172</f>
        <v>0</v>
      </c>
      <c r="E11" s="364">
        <v>2</v>
      </c>
      <c r="F11" s="363">
        <f t="shared" si="1"/>
        <v>0</v>
      </c>
      <c r="G11" s="365">
        <v>2</v>
      </c>
      <c r="H11" s="140">
        <f t="shared" si="2"/>
        <v>0</v>
      </c>
      <c r="I11" s="93">
        <f t="shared" si="0"/>
        <v>0</v>
      </c>
    </row>
    <row r="12" spans="1:10" ht="18.75" customHeight="1" x14ac:dyDescent="0.2">
      <c r="A12" s="645"/>
      <c r="B12" s="645"/>
      <c r="C12" s="362" t="s">
        <v>290</v>
      </c>
      <c r="D12" s="363">
        <f>'Téc. comando, controle e autom'!F172</f>
        <v>0</v>
      </c>
      <c r="E12" s="364">
        <v>1</v>
      </c>
      <c r="F12" s="363">
        <f t="shared" si="1"/>
        <v>0</v>
      </c>
      <c r="G12" s="365">
        <v>1</v>
      </c>
      <c r="H12" s="140">
        <f t="shared" si="2"/>
        <v>0</v>
      </c>
      <c r="I12" s="93">
        <f t="shared" si="0"/>
        <v>0</v>
      </c>
    </row>
    <row r="13" spans="1:10" ht="18.75" customHeight="1" x14ac:dyDescent="0.2">
      <c r="A13" s="645"/>
      <c r="B13" s="645"/>
      <c r="C13" s="370" t="s">
        <v>839</v>
      </c>
      <c r="D13" s="363">
        <f>'Téc. em nobreak'!F172</f>
        <v>0</v>
      </c>
      <c r="E13" s="364">
        <v>1</v>
      </c>
      <c r="F13" s="363">
        <f t="shared" si="1"/>
        <v>0</v>
      </c>
      <c r="G13" s="365">
        <v>1</v>
      </c>
      <c r="H13" s="140">
        <f t="shared" si="2"/>
        <v>0</v>
      </c>
      <c r="I13" s="93">
        <f t="shared" si="0"/>
        <v>0</v>
      </c>
    </row>
    <row r="14" spans="1:10" ht="18.75" customHeight="1" x14ac:dyDescent="0.2">
      <c r="A14" s="645"/>
      <c r="B14" s="645"/>
      <c r="C14" s="371" t="s">
        <v>838</v>
      </c>
      <c r="D14" s="363">
        <f>'Téc. grupo motogerador'!F172</f>
        <v>0</v>
      </c>
      <c r="E14" s="364">
        <v>1</v>
      </c>
      <c r="F14" s="363">
        <f t="shared" si="1"/>
        <v>0</v>
      </c>
      <c r="G14" s="365">
        <v>1</v>
      </c>
      <c r="H14" s="140">
        <f t="shared" si="2"/>
        <v>0</v>
      </c>
      <c r="I14" s="93">
        <f t="shared" si="0"/>
        <v>0</v>
      </c>
    </row>
    <row r="15" spans="1:10" ht="18.75" customHeight="1" x14ac:dyDescent="0.2">
      <c r="A15" s="645"/>
      <c r="B15" s="645"/>
      <c r="C15" s="371" t="s">
        <v>898</v>
      </c>
      <c r="D15" s="363">
        <f>'Desenhista Técnico (60hmês)'!F172</f>
        <v>0</v>
      </c>
      <c r="E15" s="364">
        <v>1</v>
      </c>
      <c r="F15" s="363">
        <f t="shared" si="1"/>
        <v>0</v>
      </c>
      <c r="G15" s="365">
        <v>1</v>
      </c>
      <c r="H15" s="140">
        <f t="shared" si="2"/>
        <v>0</v>
      </c>
      <c r="I15" s="93">
        <f t="shared" si="0"/>
        <v>0</v>
      </c>
    </row>
    <row r="16" spans="1:10" ht="18.75" customHeight="1" x14ac:dyDescent="0.2">
      <c r="A16" s="645"/>
      <c r="B16" s="645"/>
      <c r="C16" s="371" t="s">
        <v>920</v>
      </c>
      <c r="D16" s="363">
        <f>Almoxarife!F172</f>
        <v>0</v>
      </c>
      <c r="E16" s="364">
        <v>1</v>
      </c>
      <c r="F16" s="363">
        <f t="shared" si="1"/>
        <v>0</v>
      </c>
      <c r="G16" s="365">
        <v>1</v>
      </c>
      <c r="H16" s="140">
        <f t="shared" si="2"/>
        <v>0</v>
      </c>
      <c r="I16" s="93">
        <f t="shared" si="0"/>
        <v>0</v>
      </c>
    </row>
    <row r="17" spans="1:10" ht="18.75" customHeight="1" x14ac:dyDescent="0.2">
      <c r="A17" s="645"/>
      <c r="B17" s="645"/>
      <c r="C17" s="371" t="s">
        <v>841</v>
      </c>
      <c r="D17" s="363">
        <f>'Auxiliar administrativo'!F172</f>
        <v>0</v>
      </c>
      <c r="E17" s="364">
        <v>2</v>
      </c>
      <c r="F17" s="363">
        <f t="shared" si="1"/>
        <v>0</v>
      </c>
      <c r="G17" s="365">
        <v>2</v>
      </c>
      <c r="H17" s="140">
        <f t="shared" si="2"/>
        <v>0</v>
      </c>
      <c r="I17" s="93">
        <f t="shared" si="0"/>
        <v>0</v>
      </c>
    </row>
    <row r="18" spans="1:10" ht="18.75" customHeight="1" thickBot="1" x14ac:dyDescent="0.25">
      <c r="A18" s="645"/>
      <c r="B18" s="645"/>
      <c r="C18" s="500" t="s">
        <v>840</v>
      </c>
      <c r="D18" s="501">
        <f>Motorista!F172</f>
        <v>0</v>
      </c>
      <c r="E18" s="502">
        <v>2</v>
      </c>
      <c r="F18" s="501">
        <f t="shared" si="1"/>
        <v>0</v>
      </c>
      <c r="G18" s="503">
        <v>2</v>
      </c>
      <c r="H18" s="504">
        <f t="shared" si="2"/>
        <v>0</v>
      </c>
      <c r="I18" s="505">
        <f t="shared" si="0"/>
        <v>0</v>
      </c>
    </row>
    <row r="19" spans="1:10" ht="18.75" customHeight="1" thickBot="1" x14ac:dyDescent="0.25">
      <c r="A19" s="645"/>
      <c r="B19" s="645"/>
      <c r="C19" s="618" t="s">
        <v>851</v>
      </c>
      <c r="D19" s="619"/>
      <c r="E19" s="619"/>
      <c r="F19" s="619"/>
      <c r="G19" s="620"/>
      <c r="H19" s="506">
        <f>SUM(H5:H18)</f>
        <v>0</v>
      </c>
      <c r="I19" s="507">
        <f>SUM(I5:I18)</f>
        <v>0</v>
      </c>
      <c r="J19" s="378"/>
    </row>
    <row r="20" spans="1:10" ht="18.75" customHeight="1" x14ac:dyDescent="0.2">
      <c r="A20" s="645"/>
      <c r="B20" s="645"/>
      <c r="C20" s="621" t="s">
        <v>291</v>
      </c>
      <c r="D20" s="621"/>
      <c r="E20" s="621"/>
      <c r="F20" s="621"/>
      <c r="G20" s="621"/>
      <c r="H20" s="622">
        <f>SUM(E5:E18)</f>
        <v>48</v>
      </c>
      <c r="I20" s="623"/>
      <c r="J20" s="139"/>
    </row>
    <row r="21" spans="1:10" ht="18.75" customHeight="1" thickBot="1" x14ac:dyDescent="0.25">
      <c r="A21" s="645"/>
      <c r="B21" s="647"/>
      <c r="C21" s="654" t="s">
        <v>168</v>
      </c>
      <c r="D21" s="655"/>
      <c r="E21" s="655"/>
      <c r="F21" s="655"/>
      <c r="G21" s="655"/>
      <c r="H21" s="624">
        <f>SUM(G5:G18)</f>
        <v>60</v>
      </c>
      <c r="I21" s="625"/>
      <c r="J21" s="357"/>
    </row>
    <row r="22" spans="1:10" ht="13.5" thickBot="1" x14ac:dyDescent="0.25">
      <c r="A22" s="645"/>
      <c r="B22" s="101"/>
      <c r="C22" s="101"/>
      <c r="D22" s="101"/>
      <c r="E22" s="101"/>
      <c r="F22" s="101"/>
      <c r="G22" s="101"/>
      <c r="H22" s="101"/>
      <c r="I22" s="438"/>
      <c r="J22" s="357"/>
    </row>
    <row r="23" spans="1:10" ht="26.25" customHeight="1" thickBot="1" x14ac:dyDescent="0.25">
      <c r="A23" s="646"/>
      <c r="B23" s="637" t="s">
        <v>845</v>
      </c>
      <c r="C23" s="626" t="s">
        <v>852</v>
      </c>
      <c r="D23" s="627"/>
      <c r="E23" s="627"/>
      <c r="F23" s="627"/>
      <c r="G23" s="627"/>
      <c r="H23" s="496" t="s">
        <v>169</v>
      </c>
      <c r="I23" s="497" t="s">
        <v>170</v>
      </c>
      <c r="J23" s="357"/>
    </row>
    <row r="24" spans="1:10" ht="38.25" x14ac:dyDescent="0.2">
      <c r="A24" s="646"/>
      <c r="B24" s="645"/>
      <c r="C24" s="628"/>
      <c r="D24" s="629"/>
      <c r="E24" s="629"/>
      <c r="F24" s="630"/>
      <c r="G24" s="630"/>
      <c r="H24" s="498" t="s">
        <v>176</v>
      </c>
      <c r="I24" s="499" t="s">
        <v>177</v>
      </c>
      <c r="J24" s="357"/>
    </row>
    <row r="25" spans="1:10" ht="21" customHeight="1" x14ac:dyDescent="0.2">
      <c r="A25" s="646"/>
      <c r="B25" s="645"/>
      <c r="C25" s="642" t="s">
        <v>850</v>
      </c>
      <c r="D25" s="643"/>
      <c r="E25" s="643"/>
      <c r="F25" s="643"/>
      <c r="G25" s="424">
        <v>0.01</v>
      </c>
      <c r="H25" s="425">
        <v>4036.95</v>
      </c>
      <c r="I25" s="426">
        <f>H25*12</f>
        <v>48443.399999999994</v>
      </c>
      <c r="J25" s="357"/>
    </row>
    <row r="26" spans="1:10" ht="21" customHeight="1" x14ac:dyDescent="0.2">
      <c r="A26" s="646"/>
      <c r="B26" s="427"/>
      <c r="C26" s="631" t="s">
        <v>908</v>
      </c>
      <c r="D26" s="632"/>
      <c r="E26" s="632"/>
      <c r="F26" s="632"/>
      <c r="G26" s="633"/>
      <c r="H26" s="429">
        <v>0.16800000000000001</v>
      </c>
      <c r="I26" s="439">
        <v>0.16800000000000001</v>
      </c>
      <c r="J26" s="357"/>
    </row>
    <row r="27" spans="1:10" ht="15" x14ac:dyDescent="0.2">
      <c r="A27" s="646"/>
      <c r="B27" s="430"/>
      <c r="C27" s="631"/>
      <c r="D27" s="632"/>
      <c r="E27" s="632"/>
      <c r="F27" s="632"/>
      <c r="G27" s="633"/>
      <c r="H27" s="431">
        <f>SUM(H25*H26)</f>
        <v>678.20759999999996</v>
      </c>
      <c r="I27" s="440">
        <f>SUM(I25*I26)</f>
        <v>8138.4911999999995</v>
      </c>
      <c r="J27" s="357"/>
    </row>
    <row r="28" spans="1:10" ht="24" customHeight="1" thickBot="1" x14ac:dyDescent="0.25">
      <c r="A28" s="646"/>
      <c r="B28" s="428"/>
      <c r="C28" s="634" t="s">
        <v>909</v>
      </c>
      <c r="D28" s="635"/>
      <c r="E28" s="635"/>
      <c r="F28" s="635"/>
      <c r="G28" s="636"/>
      <c r="H28" s="494">
        <f>SUM(H25+H27)</f>
        <v>4715.1575999999995</v>
      </c>
      <c r="I28" s="495">
        <f>SUM(I25+I27)</f>
        <v>56581.891199999991</v>
      </c>
      <c r="J28" s="357"/>
    </row>
    <row r="29" spans="1:10" ht="13.5" thickBot="1" x14ac:dyDescent="0.25">
      <c r="A29" s="645"/>
      <c r="B29" s="101"/>
      <c r="C29" s="644"/>
      <c r="D29" s="644"/>
      <c r="E29" s="644"/>
      <c r="F29" s="644"/>
      <c r="G29" s="644"/>
      <c r="H29" s="358"/>
      <c r="I29" s="441"/>
      <c r="J29" s="357"/>
    </row>
    <row r="30" spans="1:10" ht="26.25" customHeight="1" thickBot="1" x14ac:dyDescent="0.25">
      <c r="A30" s="646"/>
      <c r="B30" s="637" t="s">
        <v>846</v>
      </c>
      <c r="C30" s="613" t="s">
        <v>917</v>
      </c>
      <c r="D30" s="614"/>
      <c r="E30" s="614"/>
      <c r="F30" s="614"/>
      <c r="G30" s="615"/>
      <c r="H30" s="496" t="s">
        <v>169</v>
      </c>
      <c r="I30" s="497" t="s">
        <v>170</v>
      </c>
      <c r="J30" s="357"/>
    </row>
    <row r="31" spans="1:10" ht="25.5" customHeight="1" x14ac:dyDescent="0.2">
      <c r="A31" s="646"/>
      <c r="B31" s="638"/>
      <c r="C31" s="640" t="s">
        <v>798</v>
      </c>
      <c r="D31" s="640"/>
      <c r="E31" s="640"/>
      <c r="F31" s="640"/>
      <c r="G31" s="641"/>
      <c r="H31" s="170">
        <f>SUM('(III) Materiais'!H375)</f>
        <v>0</v>
      </c>
      <c r="I31" s="171">
        <f>SUM('(III) Materiais'!I375)</f>
        <v>0</v>
      </c>
      <c r="J31" s="357"/>
    </row>
    <row r="32" spans="1:10" ht="25.5" customHeight="1" thickBot="1" x14ac:dyDescent="0.25">
      <c r="A32" s="646"/>
      <c r="B32" s="638"/>
      <c r="C32" s="632" t="s">
        <v>862</v>
      </c>
      <c r="D32" s="632"/>
      <c r="E32" s="632"/>
      <c r="F32" s="632"/>
      <c r="G32" s="633"/>
      <c r="H32" s="170">
        <f>SUM('(VIII) Combustíveis'!H13:I13)</f>
        <v>0</v>
      </c>
      <c r="I32" s="171">
        <f>SUM('(VIII) Combustíveis'!H12:I12)</f>
        <v>0</v>
      </c>
      <c r="J32" s="357"/>
    </row>
    <row r="33" spans="1:10" ht="25.5" customHeight="1" thickBot="1" x14ac:dyDescent="0.25">
      <c r="A33" s="646"/>
      <c r="B33" s="639"/>
      <c r="C33" s="614" t="s">
        <v>916</v>
      </c>
      <c r="D33" s="614"/>
      <c r="E33" s="614"/>
      <c r="F33" s="614"/>
      <c r="G33" s="615"/>
      <c r="H33" s="493">
        <f>SUM(H31:H32)</f>
        <v>0</v>
      </c>
      <c r="I33" s="492">
        <f>SUM(I31:I32)</f>
        <v>0</v>
      </c>
      <c r="J33" s="357"/>
    </row>
    <row r="34" spans="1:10" ht="13.5" thickBot="1" x14ac:dyDescent="0.25">
      <c r="A34" s="645"/>
      <c r="B34" s="101"/>
      <c r="C34" s="372"/>
      <c r="D34" s="434"/>
      <c r="E34" s="434"/>
      <c r="F34" s="434"/>
      <c r="G34" s="434"/>
      <c r="H34" s="172"/>
      <c r="I34" s="442"/>
      <c r="J34" s="357"/>
    </row>
    <row r="35" spans="1:10" ht="15.75" customHeight="1" thickBot="1" x14ac:dyDescent="0.25">
      <c r="A35" s="645"/>
      <c r="B35" s="648" t="s">
        <v>897</v>
      </c>
      <c r="C35" s="649"/>
      <c r="D35" s="649"/>
      <c r="E35" s="649"/>
      <c r="F35" s="649"/>
      <c r="G35" s="650"/>
      <c r="H35" s="359" t="s">
        <v>171</v>
      </c>
      <c r="I35" s="360" t="s">
        <v>172</v>
      </c>
      <c r="J35" s="357"/>
    </row>
    <row r="36" spans="1:10" ht="16.5" thickBot="1" x14ac:dyDescent="0.25">
      <c r="A36" s="647"/>
      <c r="B36" s="651"/>
      <c r="C36" s="652"/>
      <c r="D36" s="652"/>
      <c r="E36" s="652"/>
      <c r="F36" s="652"/>
      <c r="G36" s="653"/>
      <c r="H36" s="491">
        <f>SUM(H19+H28+H33)</f>
        <v>4715.1575999999995</v>
      </c>
      <c r="I36" s="492">
        <f>SUM(I19+I28+I33)</f>
        <v>56581.891199999991</v>
      </c>
      <c r="J36" s="357"/>
    </row>
    <row r="37" spans="1:10" s="100" customFormat="1" x14ac:dyDescent="0.2">
      <c r="C37" s="141"/>
      <c r="D37" s="90"/>
      <c r="E37" s="90"/>
      <c r="F37" s="90"/>
      <c r="G37" s="90"/>
      <c r="H37" s="90"/>
      <c r="J37" s="357"/>
    </row>
    <row r="38" spans="1:10" ht="15.75" x14ac:dyDescent="0.2">
      <c r="C38" s="142"/>
      <c r="D38" s="139"/>
      <c r="E38" s="139"/>
      <c r="F38" s="139"/>
      <c r="G38" s="139"/>
      <c r="H38" s="139"/>
      <c r="J38" s="139"/>
    </row>
    <row r="39" spans="1:10" ht="15.75" x14ac:dyDescent="0.2">
      <c r="C39" s="142"/>
      <c r="D39" s="139"/>
      <c r="E39" s="139"/>
      <c r="F39" s="139"/>
      <c r="G39" s="139"/>
      <c r="H39" s="139"/>
      <c r="J39" s="139"/>
    </row>
    <row r="40" spans="1:10" ht="15.75" x14ac:dyDescent="0.2">
      <c r="C40" s="142"/>
      <c r="D40" s="139"/>
      <c r="E40" s="139"/>
      <c r="F40" s="139"/>
      <c r="G40" s="139"/>
      <c r="H40" s="139"/>
      <c r="I40" s="139"/>
      <c r="J40" s="139"/>
    </row>
    <row r="41" spans="1:10" ht="15.75" x14ac:dyDescent="0.2">
      <c r="C41" s="142"/>
      <c r="D41" s="139"/>
      <c r="E41" s="139"/>
      <c r="F41" s="139"/>
      <c r="G41" s="139"/>
      <c r="H41" s="139"/>
      <c r="I41" s="139"/>
      <c r="J41" s="139"/>
    </row>
    <row r="42" spans="1:10" ht="15.75" x14ac:dyDescent="0.2">
      <c r="C42" s="142"/>
      <c r="D42" s="139"/>
      <c r="E42" s="139"/>
      <c r="F42" s="139"/>
      <c r="G42" s="139"/>
      <c r="H42" s="139"/>
      <c r="I42" s="139"/>
      <c r="J42" s="139"/>
    </row>
    <row r="43" spans="1:10" ht="15.75" x14ac:dyDescent="0.2">
      <c r="C43" s="142"/>
      <c r="D43" s="139"/>
      <c r="E43" s="139"/>
      <c r="F43" s="139"/>
      <c r="G43" s="139"/>
      <c r="H43" s="139"/>
      <c r="I43" s="139"/>
      <c r="J43" s="139"/>
    </row>
    <row r="44" spans="1:10" s="100" customFormat="1" ht="15.75" x14ac:dyDescent="0.2">
      <c r="C44" s="142"/>
      <c r="D44" s="139"/>
      <c r="E44" s="139"/>
      <c r="F44" s="139"/>
      <c r="G44" s="139"/>
      <c r="H44" s="139"/>
      <c r="I44" s="139"/>
      <c r="J44" s="139"/>
    </row>
    <row r="45" spans="1:10" s="100" customFormat="1" ht="15.75" x14ac:dyDescent="0.2">
      <c r="C45" s="142"/>
      <c r="D45" s="139"/>
      <c r="E45" s="139"/>
      <c r="F45" s="139"/>
      <c r="G45" s="139"/>
      <c r="H45" s="139"/>
      <c r="I45" s="139"/>
      <c r="J45" s="139"/>
    </row>
    <row r="46" spans="1:10" ht="15.75" x14ac:dyDescent="0.2">
      <c r="C46" s="142"/>
      <c r="D46" s="139"/>
      <c r="E46" s="139"/>
      <c r="F46" s="139"/>
      <c r="G46" s="139"/>
      <c r="H46" s="139"/>
      <c r="I46" s="139"/>
      <c r="J46" s="139"/>
    </row>
    <row r="47" spans="1:10" ht="15.75" x14ac:dyDescent="0.2">
      <c r="C47" s="142"/>
      <c r="D47" s="139"/>
      <c r="E47" s="139"/>
      <c r="F47" s="139"/>
      <c r="G47" s="139"/>
      <c r="H47" s="139"/>
      <c r="I47" s="139"/>
      <c r="J47" s="139"/>
    </row>
    <row r="48" spans="1:10" ht="15.75" x14ac:dyDescent="0.2">
      <c r="C48" s="142"/>
      <c r="D48" s="139"/>
      <c r="E48" s="139"/>
      <c r="F48" s="139"/>
      <c r="G48" s="139"/>
      <c r="H48" s="139"/>
      <c r="I48" s="139"/>
      <c r="J48" s="139"/>
    </row>
    <row r="49" spans="3:10" ht="15.75" x14ac:dyDescent="0.2">
      <c r="C49" s="142"/>
      <c r="D49" s="139"/>
      <c r="E49" s="139"/>
      <c r="F49" s="139"/>
      <c r="G49" s="139"/>
      <c r="H49" s="139"/>
      <c r="I49" s="139"/>
      <c r="J49" s="139"/>
    </row>
    <row r="50" spans="3:10" ht="15.75" x14ac:dyDescent="0.2">
      <c r="C50" s="142"/>
      <c r="D50" s="139"/>
      <c r="E50" s="139"/>
      <c r="F50" s="139"/>
      <c r="G50" s="139"/>
      <c r="H50" s="139"/>
      <c r="I50" s="139"/>
      <c r="J50" s="139"/>
    </row>
    <row r="51" spans="3:10" ht="15.75" x14ac:dyDescent="0.2">
      <c r="C51" s="142"/>
      <c r="D51" s="139"/>
      <c r="E51" s="139"/>
      <c r="F51" s="139"/>
      <c r="G51" s="139"/>
      <c r="H51" s="139"/>
      <c r="I51" s="139"/>
      <c r="J51" s="139"/>
    </row>
    <row r="52" spans="3:10" ht="15.75" x14ac:dyDescent="0.2">
      <c r="C52" s="142"/>
      <c r="D52" s="139"/>
      <c r="E52" s="139"/>
      <c r="F52" s="139"/>
      <c r="G52" s="139"/>
      <c r="H52" s="139"/>
      <c r="I52" s="139"/>
      <c r="J52" s="139"/>
    </row>
    <row r="53" spans="3:10" ht="15.75" x14ac:dyDescent="0.2">
      <c r="C53" s="142"/>
      <c r="D53" s="139"/>
      <c r="E53" s="139"/>
      <c r="F53" s="139"/>
      <c r="G53" s="139"/>
      <c r="H53" s="139"/>
      <c r="I53" s="139"/>
      <c r="J53" s="139"/>
    </row>
    <row r="54" spans="3:10" ht="15.75" x14ac:dyDescent="0.2">
      <c r="C54" s="142"/>
      <c r="D54" s="139"/>
      <c r="E54" s="139"/>
      <c r="F54" s="139"/>
      <c r="G54" s="139"/>
      <c r="H54" s="139"/>
      <c r="I54" s="139"/>
      <c r="J54" s="139"/>
    </row>
    <row r="55" spans="3:10" ht="15.75" x14ac:dyDescent="0.2">
      <c r="C55" s="142"/>
      <c r="D55" s="139"/>
      <c r="E55" s="139"/>
      <c r="F55" s="139"/>
      <c r="G55" s="139"/>
      <c r="H55" s="139"/>
      <c r="I55" s="139"/>
      <c r="J55" s="139"/>
    </row>
    <row r="56" spans="3:10" ht="15.75" x14ac:dyDescent="0.2">
      <c r="C56" s="142"/>
      <c r="D56" s="139"/>
      <c r="E56" s="139"/>
      <c r="F56" s="139"/>
      <c r="G56" s="139"/>
      <c r="H56" s="139"/>
      <c r="I56" s="139"/>
      <c r="J56" s="139"/>
    </row>
    <row r="57" spans="3:10" ht="15.75" x14ac:dyDescent="0.2">
      <c r="C57" s="142"/>
      <c r="D57" s="139"/>
      <c r="E57" s="139"/>
      <c r="F57" s="139"/>
      <c r="G57" s="139"/>
      <c r="H57" s="139"/>
      <c r="I57" s="139"/>
      <c r="J57" s="139"/>
    </row>
    <row r="58" spans="3:10" ht="15.75" x14ac:dyDescent="0.2">
      <c r="C58" s="142"/>
      <c r="D58" s="139"/>
      <c r="E58" s="139"/>
      <c r="F58" s="139"/>
      <c r="G58" s="139"/>
      <c r="H58" s="139"/>
      <c r="I58" s="139"/>
      <c r="J58" s="139"/>
    </row>
    <row r="59" spans="3:10" ht="15.75" x14ac:dyDescent="0.2">
      <c r="C59" s="142"/>
      <c r="D59" s="139"/>
      <c r="E59" s="139"/>
      <c r="F59" s="139"/>
      <c r="G59" s="139"/>
      <c r="H59" s="139"/>
      <c r="I59" s="139"/>
      <c r="J59" s="139"/>
    </row>
    <row r="60" spans="3:10" ht="15.75" x14ac:dyDescent="0.2">
      <c r="C60" s="142"/>
      <c r="D60" s="139"/>
      <c r="E60" s="139"/>
      <c r="F60" s="139"/>
      <c r="G60" s="139"/>
      <c r="H60" s="139"/>
      <c r="I60" s="139"/>
      <c r="J60" s="139"/>
    </row>
    <row r="61" spans="3:10" ht="15.75" x14ac:dyDescent="0.2">
      <c r="C61" s="142"/>
      <c r="D61" s="139"/>
      <c r="E61" s="139"/>
      <c r="F61" s="139"/>
      <c r="G61" s="139"/>
      <c r="H61" s="139"/>
      <c r="I61" s="139"/>
      <c r="J61" s="139"/>
    </row>
    <row r="62" spans="3:10" ht="15.75" x14ac:dyDescent="0.2">
      <c r="C62" s="142"/>
      <c r="D62" s="139"/>
      <c r="E62" s="139"/>
      <c r="F62" s="139"/>
      <c r="G62" s="139"/>
      <c r="H62" s="139"/>
      <c r="I62" s="139"/>
      <c r="J62" s="139"/>
    </row>
    <row r="63" spans="3:10" ht="15.75" x14ac:dyDescent="0.2">
      <c r="C63" s="142"/>
      <c r="D63" s="139"/>
      <c r="E63" s="139"/>
      <c r="F63" s="139"/>
      <c r="G63" s="139"/>
      <c r="H63" s="139"/>
      <c r="I63" s="139"/>
      <c r="J63" s="139"/>
    </row>
    <row r="64" spans="3:10" ht="15.75" x14ac:dyDescent="0.2">
      <c r="C64" s="142"/>
      <c r="D64" s="139"/>
      <c r="E64" s="139"/>
      <c r="F64" s="139"/>
      <c r="G64" s="139"/>
      <c r="H64" s="139"/>
      <c r="I64" s="139"/>
      <c r="J64" s="139"/>
    </row>
    <row r="65" spans="3:10" ht="15.75" x14ac:dyDescent="0.2">
      <c r="C65" s="142"/>
      <c r="D65" s="139"/>
      <c r="E65" s="139"/>
      <c r="F65" s="139"/>
      <c r="G65" s="139"/>
      <c r="H65" s="139"/>
      <c r="I65" s="139"/>
      <c r="J65" s="139"/>
    </row>
    <row r="66" spans="3:10" ht="15.75" x14ac:dyDescent="0.2">
      <c r="C66" s="142"/>
      <c r="D66" s="139"/>
      <c r="E66" s="139"/>
      <c r="F66" s="139"/>
      <c r="G66" s="139"/>
      <c r="H66" s="139"/>
      <c r="I66" s="139"/>
      <c r="J66" s="139"/>
    </row>
    <row r="67" spans="3:10" ht="15.75" x14ac:dyDescent="0.2">
      <c r="C67" s="142"/>
      <c r="D67" s="139"/>
      <c r="E67" s="139"/>
      <c r="F67" s="139"/>
      <c r="G67" s="139"/>
      <c r="H67" s="139"/>
      <c r="I67" s="139"/>
      <c r="J67" s="139"/>
    </row>
    <row r="68" spans="3:10" ht="15.75" x14ac:dyDescent="0.2">
      <c r="C68" s="142"/>
      <c r="D68" s="139"/>
      <c r="E68" s="139"/>
      <c r="F68" s="139"/>
      <c r="G68" s="139"/>
      <c r="H68" s="139"/>
      <c r="I68" s="139"/>
      <c r="J68" s="139"/>
    </row>
    <row r="69" spans="3:10" ht="15.75" x14ac:dyDescent="0.2">
      <c r="C69" s="142"/>
      <c r="D69" s="139"/>
      <c r="E69" s="139"/>
      <c r="F69" s="139"/>
      <c r="G69" s="139"/>
      <c r="H69" s="139"/>
      <c r="I69" s="139"/>
      <c r="J69" s="139"/>
    </row>
    <row r="70" spans="3:10" ht="15.75" x14ac:dyDescent="0.2">
      <c r="C70" s="142"/>
      <c r="D70" s="139"/>
      <c r="E70" s="139"/>
      <c r="F70" s="139"/>
      <c r="G70" s="139"/>
      <c r="H70" s="139"/>
      <c r="I70" s="139"/>
      <c r="J70" s="139"/>
    </row>
    <row r="71" spans="3:10" ht="15.75" x14ac:dyDescent="0.2">
      <c r="C71" s="142"/>
      <c r="D71" s="139"/>
      <c r="E71" s="139"/>
      <c r="F71" s="139"/>
      <c r="G71" s="139"/>
      <c r="H71" s="139"/>
      <c r="I71" s="139"/>
      <c r="J71" s="139"/>
    </row>
    <row r="72" spans="3:10" ht="15.75" x14ac:dyDescent="0.2">
      <c r="C72" s="142"/>
      <c r="D72" s="139"/>
      <c r="E72" s="139"/>
      <c r="F72" s="139"/>
      <c r="G72" s="139"/>
      <c r="H72" s="139"/>
      <c r="I72" s="139"/>
      <c r="J72" s="139"/>
    </row>
    <row r="73" spans="3:10" ht="15.75" x14ac:dyDescent="0.2">
      <c r="C73" s="142"/>
      <c r="D73" s="139"/>
      <c r="E73" s="139"/>
      <c r="F73" s="139"/>
      <c r="G73" s="139"/>
      <c r="H73" s="139"/>
      <c r="I73" s="139"/>
      <c r="J73" s="139"/>
    </row>
    <row r="74" spans="3:10" ht="15.75" x14ac:dyDescent="0.2">
      <c r="C74" s="142"/>
      <c r="D74" s="139"/>
      <c r="E74" s="139"/>
      <c r="F74" s="139"/>
      <c r="G74" s="139"/>
      <c r="H74" s="139"/>
      <c r="I74" s="139"/>
      <c r="J74" s="139"/>
    </row>
    <row r="75" spans="3:10" ht="15.75" x14ac:dyDescent="0.2">
      <c r="C75" s="142"/>
      <c r="D75" s="139"/>
      <c r="E75" s="139"/>
      <c r="F75" s="139"/>
      <c r="G75" s="139"/>
      <c r="H75" s="139"/>
      <c r="I75" s="139"/>
      <c r="J75" s="139"/>
    </row>
    <row r="76" spans="3:10" ht="15.75" x14ac:dyDescent="0.2">
      <c r="C76" s="142"/>
      <c r="D76" s="139"/>
      <c r="E76" s="139"/>
      <c r="F76" s="139"/>
      <c r="G76" s="139"/>
      <c r="H76" s="139"/>
      <c r="I76" s="139"/>
      <c r="J76" s="139"/>
    </row>
    <row r="77" spans="3:10" ht="15.75" x14ac:dyDescent="0.2">
      <c r="C77" s="142"/>
      <c r="D77" s="139"/>
      <c r="E77" s="139"/>
      <c r="F77" s="139"/>
      <c r="G77" s="139"/>
      <c r="H77" s="139"/>
      <c r="I77" s="139"/>
      <c r="J77" s="139"/>
    </row>
    <row r="78" spans="3:10" ht="15.75" x14ac:dyDescent="0.2">
      <c r="C78" s="142"/>
      <c r="D78" s="139"/>
      <c r="E78" s="139"/>
      <c r="F78" s="139"/>
      <c r="G78" s="139"/>
      <c r="H78" s="139"/>
      <c r="I78" s="139"/>
      <c r="J78" s="139"/>
    </row>
    <row r="79" spans="3:10" ht="15.75" x14ac:dyDescent="0.2">
      <c r="C79" s="142"/>
      <c r="D79" s="139"/>
      <c r="E79" s="139"/>
      <c r="F79" s="139"/>
      <c r="G79" s="139"/>
      <c r="H79" s="139"/>
      <c r="I79" s="139"/>
      <c r="J79" s="139"/>
    </row>
    <row r="80" spans="3:10" ht="15.75" x14ac:dyDescent="0.2">
      <c r="C80" s="142"/>
      <c r="D80" s="139"/>
      <c r="E80" s="139"/>
      <c r="F80" s="139"/>
      <c r="G80" s="139"/>
      <c r="H80" s="139"/>
      <c r="I80" s="139"/>
      <c r="J80" s="139"/>
    </row>
    <row r="81" spans="3:10" ht="15.75" x14ac:dyDescent="0.2">
      <c r="C81" s="142"/>
      <c r="D81" s="139"/>
      <c r="E81" s="139"/>
      <c r="F81" s="139"/>
      <c r="G81" s="139"/>
      <c r="H81" s="139"/>
      <c r="I81" s="139"/>
      <c r="J81" s="139"/>
    </row>
    <row r="82" spans="3:10" ht="15.75" x14ac:dyDescent="0.2">
      <c r="C82" s="142"/>
      <c r="D82" s="139"/>
      <c r="E82" s="139"/>
      <c r="F82" s="139"/>
      <c r="G82" s="139"/>
      <c r="H82" s="139"/>
      <c r="I82" s="139"/>
      <c r="J82" s="139"/>
    </row>
    <row r="83" spans="3:10" ht="15.75" x14ac:dyDescent="0.2">
      <c r="C83" s="142"/>
      <c r="D83" s="139"/>
      <c r="E83" s="139"/>
      <c r="F83" s="139"/>
      <c r="G83" s="139"/>
      <c r="H83" s="139"/>
      <c r="I83" s="139"/>
      <c r="J83" s="139"/>
    </row>
    <row r="84" spans="3:10" ht="15.75" x14ac:dyDescent="0.2">
      <c r="C84" s="142"/>
      <c r="D84" s="139"/>
      <c r="E84" s="139"/>
      <c r="F84" s="139"/>
      <c r="G84" s="139"/>
      <c r="H84" s="139"/>
      <c r="I84" s="139"/>
      <c r="J84" s="139"/>
    </row>
    <row r="85" spans="3:10" x14ac:dyDescent="0.2">
      <c r="C85" s="109"/>
      <c r="D85" s="102"/>
      <c r="E85" s="101"/>
    </row>
    <row r="86" spans="3:10" x14ac:dyDescent="0.2">
      <c r="C86" s="109"/>
      <c r="D86" s="102"/>
      <c r="E86" s="101"/>
    </row>
    <row r="87" spans="3:10" x14ac:dyDescent="0.2">
      <c r="C87" s="109"/>
      <c r="D87" s="102"/>
      <c r="E87" s="101"/>
    </row>
    <row r="88" spans="3:10" x14ac:dyDescent="0.2">
      <c r="C88" s="109"/>
      <c r="D88" s="102"/>
      <c r="E88" s="101"/>
    </row>
    <row r="89" spans="3:10" x14ac:dyDescent="0.2">
      <c r="C89" s="109"/>
      <c r="D89" s="102"/>
      <c r="E89" s="101"/>
    </row>
    <row r="91" spans="3:10" x14ac:dyDescent="0.2">
      <c r="C91" s="143"/>
      <c r="D91" s="103"/>
    </row>
  </sheetData>
  <mergeCells count="24">
    <mergeCell ref="C29:G29"/>
    <mergeCell ref="A4:A36"/>
    <mergeCell ref="B4:B21"/>
    <mergeCell ref="B23:B25"/>
    <mergeCell ref="B35:G36"/>
    <mergeCell ref="C21:G21"/>
    <mergeCell ref="C32:G32"/>
    <mergeCell ref="C33:G33"/>
    <mergeCell ref="A1:I1"/>
    <mergeCell ref="A2:I2"/>
    <mergeCell ref="C30:G30"/>
    <mergeCell ref="C3:I3"/>
    <mergeCell ref="C19:G19"/>
    <mergeCell ref="C20:G20"/>
    <mergeCell ref="H20:I20"/>
    <mergeCell ref="H21:I21"/>
    <mergeCell ref="C23:G23"/>
    <mergeCell ref="C24:G24"/>
    <mergeCell ref="C26:G26"/>
    <mergeCell ref="C28:G28"/>
    <mergeCell ref="C27:G27"/>
    <mergeCell ref="B30:B33"/>
    <mergeCell ref="C31:G31"/>
    <mergeCell ref="C25:F25"/>
  </mergeCells>
  <printOptions horizontalCentered="1"/>
  <pageMargins left="0.51181102362204722" right="0.51181102362204722" top="0.59055118110236227" bottom="0.59055118110236227" header="0" footer="0"/>
  <pageSetup paperSize="9" scale="6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I377"/>
  <sheetViews>
    <sheetView zoomScaleNormal="100" zoomScaleSheetLayoutView="70" workbookViewId="0">
      <pane xSplit="2" ySplit="3" topLeftCell="C367" activePane="bottomRight" state="frozen"/>
      <selection pane="topRight" activeCell="C1" sqref="C1"/>
      <selection pane="bottomLeft" activeCell="A4" sqref="A4"/>
      <selection pane="bottomRight" activeCell="I367" sqref="I367"/>
    </sheetView>
  </sheetViews>
  <sheetFormatPr defaultColWidth="9.140625" defaultRowHeight="15" x14ac:dyDescent="0.25"/>
  <cols>
    <col min="1" max="1" width="9.28515625" style="138" customWidth="1"/>
    <col min="2" max="2" width="57.42578125" style="138" customWidth="1"/>
    <col min="3" max="3" width="11.5703125" style="138" customWidth="1"/>
    <col min="4" max="4" width="8.7109375" style="138" customWidth="1"/>
    <col min="5" max="5" width="11.7109375" style="138" customWidth="1"/>
    <col min="6" max="6" width="12.28515625" style="156" bestFit="1" customWidth="1"/>
    <col min="7" max="7" width="11.5703125" style="138" bestFit="1" customWidth="1"/>
    <col min="8" max="8" width="17.5703125" style="138" bestFit="1" customWidth="1"/>
    <col min="9" max="9" width="17" style="138" customWidth="1"/>
    <col min="10" max="11" width="9.140625" style="138"/>
    <col min="12" max="12" width="14.85546875" style="138" customWidth="1"/>
    <col min="13" max="16384" width="9.140625" style="138"/>
  </cols>
  <sheetData>
    <row r="1" spans="1:9" ht="31.5" x14ac:dyDescent="0.5">
      <c r="B1" s="474" t="s">
        <v>929</v>
      </c>
    </row>
    <row r="3" spans="1:9" ht="51" x14ac:dyDescent="0.25">
      <c r="A3" s="173" t="s">
        <v>178</v>
      </c>
      <c r="B3" s="173" t="s">
        <v>788</v>
      </c>
      <c r="C3" s="173" t="s">
        <v>783</v>
      </c>
      <c r="D3" s="173" t="s">
        <v>784</v>
      </c>
      <c r="E3" s="89" t="s">
        <v>175</v>
      </c>
      <c r="F3" s="151" t="s">
        <v>329</v>
      </c>
      <c r="G3" s="89" t="s">
        <v>330</v>
      </c>
      <c r="H3" s="89" t="s">
        <v>331</v>
      </c>
      <c r="I3" s="89" t="s">
        <v>785</v>
      </c>
    </row>
    <row r="4" spans="1:9" ht="30.75" x14ac:dyDescent="0.25">
      <c r="A4" s="174">
        <v>1</v>
      </c>
      <c r="B4" s="312" t="s">
        <v>422</v>
      </c>
      <c r="C4" s="313" t="s">
        <v>423</v>
      </c>
      <c r="D4" s="314">
        <v>20</v>
      </c>
      <c r="E4" s="315"/>
      <c r="F4" s="316">
        <v>20</v>
      </c>
      <c r="G4" s="315">
        <f>SUM(F4/12)</f>
        <v>1.6666666666666667</v>
      </c>
      <c r="H4" s="315">
        <f>SUM(E4*G4)</f>
        <v>0</v>
      </c>
      <c r="I4" s="315">
        <f>SUM(E4*F4)</f>
        <v>0</v>
      </c>
    </row>
    <row r="5" spans="1:9" ht="30.75" x14ac:dyDescent="0.25">
      <c r="A5" s="174">
        <v>2</v>
      </c>
      <c r="B5" s="312" t="s">
        <v>424</v>
      </c>
      <c r="C5" s="313" t="s">
        <v>423</v>
      </c>
      <c r="D5" s="314">
        <v>800</v>
      </c>
      <c r="E5" s="315"/>
      <c r="F5" s="316">
        <v>800</v>
      </c>
      <c r="G5" s="315">
        <f t="shared" ref="G5:G54" si="0">SUM(F5/12)</f>
        <v>66.666666666666671</v>
      </c>
      <c r="H5" s="315">
        <f t="shared" ref="H5:H54" si="1">SUM(E5*G5)</f>
        <v>0</v>
      </c>
      <c r="I5" s="315">
        <f t="shared" ref="I5:I54" si="2">SUM(E5*F5)</f>
        <v>0</v>
      </c>
    </row>
    <row r="6" spans="1:9" ht="30.75" x14ac:dyDescent="0.25">
      <c r="A6" s="174">
        <v>3</v>
      </c>
      <c r="B6" s="312" t="s">
        <v>425</v>
      </c>
      <c r="C6" s="313" t="s">
        <v>423</v>
      </c>
      <c r="D6" s="314">
        <v>240</v>
      </c>
      <c r="E6" s="315"/>
      <c r="F6" s="316">
        <v>240</v>
      </c>
      <c r="G6" s="315">
        <f t="shared" si="0"/>
        <v>20</v>
      </c>
      <c r="H6" s="315">
        <f t="shared" si="1"/>
        <v>0</v>
      </c>
      <c r="I6" s="315">
        <f t="shared" si="2"/>
        <v>0</v>
      </c>
    </row>
    <row r="7" spans="1:9" ht="30.75" x14ac:dyDescent="0.25">
      <c r="A7" s="174">
        <v>4</v>
      </c>
      <c r="B7" s="312" t="s">
        <v>426</v>
      </c>
      <c r="C7" s="313" t="s">
        <v>423</v>
      </c>
      <c r="D7" s="314">
        <v>30</v>
      </c>
      <c r="E7" s="315"/>
      <c r="F7" s="316">
        <v>30</v>
      </c>
      <c r="G7" s="315">
        <f t="shared" si="0"/>
        <v>2.5</v>
      </c>
      <c r="H7" s="315">
        <f t="shared" si="1"/>
        <v>0</v>
      </c>
      <c r="I7" s="315">
        <f t="shared" si="2"/>
        <v>0</v>
      </c>
    </row>
    <row r="8" spans="1:9" ht="30.75" x14ac:dyDescent="0.25">
      <c r="A8" s="174">
        <v>5</v>
      </c>
      <c r="B8" s="312" t="s">
        <v>427</v>
      </c>
      <c r="C8" s="313" t="s">
        <v>423</v>
      </c>
      <c r="D8" s="314">
        <v>30</v>
      </c>
      <c r="E8" s="315"/>
      <c r="F8" s="316">
        <v>30</v>
      </c>
      <c r="G8" s="315">
        <f t="shared" si="0"/>
        <v>2.5</v>
      </c>
      <c r="H8" s="315">
        <f t="shared" si="1"/>
        <v>0</v>
      </c>
      <c r="I8" s="315">
        <f t="shared" si="2"/>
        <v>0</v>
      </c>
    </row>
    <row r="9" spans="1:9" ht="30.75" x14ac:dyDescent="0.25">
      <c r="A9" s="174">
        <v>6</v>
      </c>
      <c r="B9" s="312" t="s">
        <v>428</v>
      </c>
      <c r="C9" s="313" t="s">
        <v>423</v>
      </c>
      <c r="D9" s="314">
        <v>1200</v>
      </c>
      <c r="E9" s="315"/>
      <c r="F9" s="316">
        <v>1200</v>
      </c>
      <c r="G9" s="315">
        <f t="shared" si="0"/>
        <v>100</v>
      </c>
      <c r="H9" s="315">
        <f t="shared" si="1"/>
        <v>0</v>
      </c>
      <c r="I9" s="315">
        <f t="shared" si="2"/>
        <v>0</v>
      </c>
    </row>
    <row r="10" spans="1:9" ht="30.75" x14ac:dyDescent="0.25">
      <c r="A10" s="174">
        <v>7</v>
      </c>
      <c r="B10" s="312" t="s">
        <v>429</v>
      </c>
      <c r="C10" s="313" t="s">
        <v>423</v>
      </c>
      <c r="D10" s="314">
        <v>600</v>
      </c>
      <c r="E10" s="315"/>
      <c r="F10" s="316">
        <v>600</v>
      </c>
      <c r="G10" s="315">
        <f t="shared" si="0"/>
        <v>50</v>
      </c>
      <c r="H10" s="315">
        <f t="shared" si="1"/>
        <v>0</v>
      </c>
      <c r="I10" s="315">
        <f t="shared" si="2"/>
        <v>0</v>
      </c>
    </row>
    <row r="11" spans="1:9" ht="30.75" x14ac:dyDescent="0.25">
      <c r="A11" s="174">
        <v>8</v>
      </c>
      <c r="B11" s="312" t="s">
        <v>430</v>
      </c>
      <c r="C11" s="313" t="s">
        <v>423</v>
      </c>
      <c r="D11" s="314">
        <v>120</v>
      </c>
      <c r="E11" s="315"/>
      <c r="F11" s="316">
        <v>120</v>
      </c>
      <c r="G11" s="315">
        <f t="shared" si="0"/>
        <v>10</v>
      </c>
      <c r="H11" s="315">
        <f t="shared" si="1"/>
        <v>0</v>
      </c>
      <c r="I11" s="315">
        <f t="shared" si="2"/>
        <v>0</v>
      </c>
    </row>
    <row r="12" spans="1:9" ht="30.75" x14ac:dyDescent="0.25">
      <c r="A12" s="174">
        <v>9</v>
      </c>
      <c r="B12" s="312" t="s">
        <v>431</v>
      </c>
      <c r="C12" s="313" t="s">
        <v>423</v>
      </c>
      <c r="D12" s="314">
        <v>200</v>
      </c>
      <c r="E12" s="315"/>
      <c r="F12" s="316">
        <v>200</v>
      </c>
      <c r="G12" s="315">
        <f t="shared" si="0"/>
        <v>16.666666666666668</v>
      </c>
      <c r="H12" s="315">
        <f t="shared" si="1"/>
        <v>0</v>
      </c>
      <c r="I12" s="315">
        <f t="shared" si="2"/>
        <v>0</v>
      </c>
    </row>
    <row r="13" spans="1:9" ht="45.75" x14ac:dyDescent="0.25">
      <c r="A13" s="174">
        <v>10</v>
      </c>
      <c r="B13" s="312" t="s">
        <v>432</v>
      </c>
      <c r="C13" s="313" t="s">
        <v>423</v>
      </c>
      <c r="D13" s="314">
        <v>15</v>
      </c>
      <c r="E13" s="315"/>
      <c r="F13" s="316">
        <v>15</v>
      </c>
      <c r="G13" s="315">
        <f t="shared" si="0"/>
        <v>1.25</v>
      </c>
      <c r="H13" s="315">
        <f t="shared" si="1"/>
        <v>0</v>
      </c>
      <c r="I13" s="315">
        <f t="shared" si="2"/>
        <v>0</v>
      </c>
    </row>
    <row r="14" spans="1:9" ht="30.75" x14ac:dyDescent="0.25">
      <c r="A14" s="174">
        <v>11</v>
      </c>
      <c r="B14" s="312" t="s">
        <v>433</v>
      </c>
      <c r="C14" s="313" t="s">
        <v>423</v>
      </c>
      <c r="D14" s="314">
        <v>20</v>
      </c>
      <c r="E14" s="315"/>
      <c r="F14" s="316">
        <v>20</v>
      </c>
      <c r="G14" s="315">
        <f t="shared" si="0"/>
        <v>1.6666666666666667</v>
      </c>
      <c r="H14" s="315">
        <f t="shared" si="1"/>
        <v>0</v>
      </c>
      <c r="I14" s="315">
        <f t="shared" si="2"/>
        <v>0</v>
      </c>
    </row>
    <row r="15" spans="1:9" ht="30.75" x14ac:dyDescent="0.25">
      <c r="A15" s="174">
        <v>12</v>
      </c>
      <c r="B15" s="312" t="s">
        <v>434</v>
      </c>
      <c r="C15" s="313" t="s">
        <v>423</v>
      </c>
      <c r="D15" s="314">
        <v>120</v>
      </c>
      <c r="E15" s="315"/>
      <c r="F15" s="316">
        <v>120</v>
      </c>
      <c r="G15" s="315">
        <f t="shared" si="0"/>
        <v>10</v>
      </c>
      <c r="H15" s="315">
        <f t="shared" si="1"/>
        <v>0</v>
      </c>
      <c r="I15" s="315">
        <f t="shared" si="2"/>
        <v>0</v>
      </c>
    </row>
    <row r="16" spans="1:9" ht="30.75" x14ac:dyDescent="0.25">
      <c r="A16" s="174">
        <v>13</v>
      </c>
      <c r="B16" s="312" t="s">
        <v>435</v>
      </c>
      <c r="C16" s="313" t="s">
        <v>423</v>
      </c>
      <c r="D16" s="314">
        <v>6</v>
      </c>
      <c r="E16" s="315"/>
      <c r="F16" s="316">
        <v>6</v>
      </c>
      <c r="G16" s="315">
        <f t="shared" si="0"/>
        <v>0.5</v>
      </c>
      <c r="H16" s="315">
        <f t="shared" si="1"/>
        <v>0</v>
      </c>
      <c r="I16" s="315">
        <f t="shared" si="2"/>
        <v>0</v>
      </c>
    </row>
    <row r="17" spans="1:9" ht="30.75" x14ac:dyDescent="0.25">
      <c r="A17" s="174">
        <v>14</v>
      </c>
      <c r="B17" s="312" t="s">
        <v>436</v>
      </c>
      <c r="C17" s="313" t="s">
        <v>423</v>
      </c>
      <c r="D17" s="314">
        <v>6</v>
      </c>
      <c r="E17" s="315"/>
      <c r="F17" s="316">
        <v>6</v>
      </c>
      <c r="G17" s="315">
        <f t="shared" si="0"/>
        <v>0.5</v>
      </c>
      <c r="H17" s="315">
        <f t="shared" si="1"/>
        <v>0</v>
      </c>
      <c r="I17" s="315">
        <f t="shared" si="2"/>
        <v>0</v>
      </c>
    </row>
    <row r="18" spans="1:9" ht="30.75" x14ac:dyDescent="0.25">
      <c r="A18" s="174">
        <v>15</v>
      </c>
      <c r="B18" s="312" t="s">
        <v>437</v>
      </c>
      <c r="C18" s="313" t="s">
        <v>423</v>
      </c>
      <c r="D18" s="314">
        <f>79+23+50</f>
        <v>152</v>
      </c>
      <c r="E18" s="315"/>
      <c r="F18" s="316">
        <v>152</v>
      </c>
      <c r="G18" s="315">
        <f t="shared" si="0"/>
        <v>12.666666666666666</v>
      </c>
      <c r="H18" s="315">
        <f t="shared" si="1"/>
        <v>0</v>
      </c>
      <c r="I18" s="315">
        <f t="shared" si="2"/>
        <v>0</v>
      </c>
    </row>
    <row r="19" spans="1:9" ht="15.75" x14ac:dyDescent="0.25">
      <c r="A19" s="174">
        <v>16</v>
      </c>
      <c r="B19" s="312" t="s">
        <v>438</v>
      </c>
      <c r="C19" s="313" t="s">
        <v>423</v>
      </c>
      <c r="D19" s="314">
        <v>6</v>
      </c>
      <c r="E19" s="315"/>
      <c r="F19" s="316">
        <v>6</v>
      </c>
      <c r="G19" s="315">
        <f t="shared" si="0"/>
        <v>0.5</v>
      </c>
      <c r="H19" s="315">
        <f t="shared" si="1"/>
        <v>0</v>
      </c>
      <c r="I19" s="315">
        <f t="shared" si="2"/>
        <v>0</v>
      </c>
    </row>
    <row r="20" spans="1:9" ht="30.75" x14ac:dyDescent="0.25">
      <c r="A20" s="174">
        <v>17</v>
      </c>
      <c r="B20" s="312" t="s">
        <v>439</v>
      </c>
      <c r="C20" s="314" t="s">
        <v>423</v>
      </c>
      <c r="D20" s="314">
        <v>10</v>
      </c>
      <c r="E20" s="315"/>
      <c r="F20" s="316">
        <v>10</v>
      </c>
      <c r="G20" s="315">
        <f t="shared" si="0"/>
        <v>0.83333333333333337</v>
      </c>
      <c r="H20" s="315">
        <f t="shared" si="1"/>
        <v>0</v>
      </c>
      <c r="I20" s="315">
        <f t="shared" si="2"/>
        <v>0</v>
      </c>
    </row>
    <row r="21" spans="1:9" ht="30.75" x14ac:dyDescent="0.25">
      <c r="A21" s="174">
        <v>18</v>
      </c>
      <c r="B21" s="312" t="s">
        <v>440</v>
      </c>
      <c r="C21" s="313" t="s">
        <v>423</v>
      </c>
      <c r="D21" s="314">
        <v>300</v>
      </c>
      <c r="E21" s="315"/>
      <c r="F21" s="316">
        <v>300</v>
      </c>
      <c r="G21" s="315">
        <f t="shared" si="0"/>
        <v>25</v>
      </c>
      <c r="H21" s="315">
        <f t="shared" si="1"/>
        <v>0</v>
      </c>
      <c r="I21" s="315">
        <f t="shared" si="2"/>
        <v>0</v>
      </c>
    </row>
    <row r="22" spans="1:9" ht="30.75" x14ac:dyDescent="0.25">
      <c r="A22" s="174">
        <v>19</v>
      </c>
      <c r="B22" s="312" t="s">
        <v>441</v>
      </c>
      <c r="C22" s="313" t="s">
        <v>423</v>
      </c>
      <c r="D22" s="314">
        <v>200</v>
      </c>
      <c r="E22" s="315"/>
      <c r="F22" s="316">
        <v>200</v>
      </c>
      <c r="G22" s="315">
        <f t="shared" si="0"/>
        <v>16.666666666666668</v>
      </c>
      <c r="H22" s="315">
        <f t="shared" si="1"/>
        <v>0</v>
      </c>
      <c r="I22" s="315">
        <f t="shared" si="2"/>
        <v>0</v>
      </c>
    </row>
    <row r="23" spans="1:9" ht="15.75" x14ac:dyDescent="0.25">
      <c r="A23" s="174">
        <v>20</v>
      </c>
      <c r="B23" s="312" t="s">
        <v>442</v>
      </c>
      <c r="C23" s="313" t="s">
        <v>423</v>
      </c>
      <c r="D23" s="314">
        <v>2.19</v>
      </c>
      <c r="E23" s="315"/>
      <c r="F23" s="316">
        <v>2.19</v>
      </c>
      <c r="G23" s="315">
        <f t="shared" si="0"/>
        <v>0.1825</v>
      </c>
      <c r="H23" s="315">
        <f t="shared" si="1"/>
        <v>0</v>
      </c>
      <c r="I23" s="315">
        <f t="shared" si="2"/>
        <v>0</v>
      </c>
    </row>
    <row r="24" spans="1:9" ht="15.75" x14ac:dyDescent="0.25">
      <c r="A24" s="174">
        <v>21</v>
      </c>
      <c r="B24" s="312" t="s">
        <v>443</v>
      </c>
      <c r="C24" s="314" t="s">
        <v>444</v>
      </c>
      <c r="D24" s="314">
        <v>2</v>
      </c>
      <c r="E24" s="315"/>
      <c r="F24" s="316">
        <v>2</v>
      </c>
      <c r="G24" s="315">
        <f t="shared" si="0"/>
        <v>0.16666666666666666</v>
      </c>
      <c r="H24" s="315">
        <f t="shared" si="1"/>
        <v>0</v>
      </c>
      <c r="I24" s="315">
        <f t="shared" si="2"/>
        <v>0</v>
      </c>
    </row>
    <row r="25" spans="1:9" ht="30.75" x14ac:dyDescent="0.25">
      <c r="A25" s="174">
        <v>22</v>
      </c>
      <c r="B25" s="312" t="s">
        <v>445</v>
      </c>
      <c r="C25" s="314" t="s">
        <v>423</v>
      </c>
      <c r="D25" s="314">
        <v>190</v>
      </c>
      <c r="E25" s="315"/>
      <c r="F25" s="316">
        <v>190</v>
      </c>
      <c r="G25" s="315">
        <f t="shared" si="0"/>
        <v>15.833333333333334</v>
      </c>
      <c r="H25" s="315">
        <f t="shared" si="1"/>
        <v>0</v>
      </c>
      <c r="I25" s="315">
        <f t="shared" si="2"/>
        <v>0</v>
      </c>
    </row>
    <row r="26" spans="1:9" ht="30.75" x14ac:dyDescent="0.25">
      <c r="A26" s="174">
        <v>23</v>
      </c>
      <c r="B26" s="312" t="s">
        <v>446</v>
      </c>
      <c r="C26" s="313" t="s">
        <v>423</v>
      </c>
      <c r="D26" s="314">
        <v>220</v>
      </c>
      <c r="E26" s="315"/>
      <c r="F26" s="316">
        <v>220</v>
      </c>
      <c r="G26" s="315">
        <f t="shared" si="0"/>
        <v>18.333333333333332</v>
      </c>
      <c r="H26" s="315">
        <f t="shared" si="1"/>
        <v>0</v>
      </c>
      <c r="I26" s="315">
        <f t="shared" si="2"/>
        <v>0</v>
      </c>
    </row>
    <row r="27" spans="1:9" ht="15.75" x14ac:dyDescent="0.25">
      <c r="A27" s="174">
        <v>24</v>
      </c>
      <c r="B27" s="312" t="s">
        <v>447</v>
      </c>
      <c r="C27" s="313" t="s">
        <v>423</v>
      </c>
      <c r="D27" s="314">
        <v>1</v>
      </c>
      <c r="E27" s="315"/>
      <c r="F27" s="316">
        <v>1</v>
      </c>
      <c r="G27" s="315">
        <f t="shared" si="0"/>
        <v>8.3333333333333329E-2</v>
      </c>
      <c r="H27" s="315">
        <f t="shared" si="1"/>
        <v>0</v>
      </c>
      <c r="I27" s="315">
        <f t="shared" si="2"/>
        <v>0</v>
      </c>
    </row>
    <row r="28" spans="1:9" ht="30.75" x14ac:dyDescent="0.25">
      <c r="A28" s="174">
        <v>25</v>
      </c>
      <c r="B28" s="312" t="s">
        <v>448</v>
      </c>
      <c r="C28" s="313" t="s">
        <v>423</v>
      </c>
      <c r="D28" s="314">
        <v>20</v>
      </c>
      <c r="E28" s="315"/>
      <c r="F28" s="316">
        <v>20</v>
      </c>
      <c r="G28" s="315">
        <f t="shared" si="0"/>
        <v>1.6666666666666667</v>
      </c>
      <c r="H28" s="315">
        <f t="shared" si="1"/>
        <v>0</v>
      </c>
      <c r="I28" s="315">
        <f t="shared" si="2"/>
        <v>0</v>
      </c>
    </row>
    <row r="29" spans="1:9" ht="30.75" x14ac:dyDescent="0.25">
      <c r="A29" s="174">
        <v>26</v>
      </c>
      <c r="B29" s="312" t="s">
        <v>449</v>
      </c>
      <c r="C29" s="313" t="s">
        <v>423</v>
      </c>
      <c r="D29" s="314">
        <v>500</v>
      </c>
      <c r="E29" s="315"/>
      <c r="F29" s="316">
        <v>500</v>
      </c>
      <c r="G29" s="315">
        <f t="shared" si="0"/>
        <v>41.666666666666664</v>
      </c>
      <c r="H29" s="315">
        <f t="shared" si="1"/>
        <v>0</v>
      </c>
      <c r="I29" s="315">
        <f t="shared" si="2"/>
        <v>0</v>
      </c>
    </row>
    <row r="30" spans="1:9" ht="30.75" x14ac:dyDescent="0.25">
      <c r="A30" s="174">
        <v>27</v>
      </c>
      <c r="B30" s="312" t="s">
        <v>450</v>
      </c>
      <c r="C30" s="313" t="s">
        <v>423</v>
      </c>
      <c r="D30" s="314">
        <v>1</v>
      </c>
      <c r="E30" s="315"/>
      <c r="F30" s="316">
        <v>1</v>
      </c>
      <c r="G30" s="315">
        <f t="shared" si="0"/>
        <v>8.3333333333333329E-2</v>
      </c>
      <c r="H30" s="315">
        <f t="shared" si="1"/>
        <v>0</v>
      </c>
      <c r="I30" s="315">
        <f t="shared" si="2"/>
        <v>0</v>
      </c>
    </row>
    <row r="31" spans="1:9" ht="30.75" x14ac:dyDescent="0.25">
      <c r="A31" s="174">
        <v>28</v>
      </c>
      <c r="B31" s="312" t="s">
        <v>451</v>
      </c>
      <c r="C31" s="313" t="s">
        <v>423</v>
      </c>
      <c r="D31" s="314">
        <v>1</v>
      </c>
      <c r="E31" s="315"/>
      <c r="F31" s="316">
        <v>1</v>
      </c>
      <c r="G31" s="315">
        <f t="shared" si="0"/>
        <v>8.3333333333333329E-2</v>
      </c>
      <c r="H31" s="315">
        <f t="shared" si="1"/>
        <v>0</v>
      </c>
      <c r="I31" s="315">
        <f t="shared" si="2"/>
        <v>0</v>
      </c>
    </row>
    <row r="32" spans="1:9" ht="30.75" x14ac:dyDescent="0.25">
      <c r="A32" s="174">
        <v>29</v>
      </c>
      <c r="B32" s="312" t="s">
        <v>452</v>
      </c>
      <c r="C32" s="313" t="s">
        <v>423</v>
      </c>
      <c r="D32" s="314">
        <v>5.3</v>
      </c>
      <c r="E32" s="315"/>
      <c r="F32" s="316">
        <v>5.3</v>
      </c>
      <c r="G32" s="315">
        <f t="shared" si="0"/>
        <v>0.44166666666666665</v>
      </c>
      <c r="H32" s="315">
        <f t="shared" si="1"/>
        <v>0</v>
      </c>
      <c r="I32" s="315">
        <f t="shared" si="2"/>
        <v>0</v>
      </c>
    </row>
    <row r="33" spans="1:9" ht="30.75" x14ac:dyDescent="0.25">
      <c r="A33" s="174">
        <v>30</v>
      </c>
      <c r="B33" s="312" t="s">
        <v>453</v>
      </c>
      <c r="C33" s="313" t="s">
        <v>423</v>
      </c>
      <c r="D33" s="314">
        <v>30</v>
      </c>
      <c r="E33" s="315"/>
      <c r="F33" s="316">
        <v>30</v>
      </c>
      <c r="G33" s="315">
        <f t="shared" si="0"/>
        <v>2.5</v>
      </c>
      <c r="H33" s="315">
        <f t="shared" si="1"/>
        <v>0</v>
      </c>
      <c r="I33" s="315">
        <f t="shared" si="2"/>
        <v>0</v>
      </c>
    </row>
    <row r="34" spans="1:9" ht="30.75" x14ac:dyDescent="0.25">
      <c r="A34" s="174">
        <v>31</v>
      </c>
      <c r="B34" s="312" t="s">
        <v>454</v>
      </c>
      <c r="C34" s="313" t="s">
        <v>423</v>
      </c>
      <c r="D34" s="314">
        <v>8</v>
      </c>
      <c r="E34" s="315"/>
      <c r="F34" s="316">
        <v>8</v>
      </c>
      <c r="G34" s="315">
        <f t="shared" si="0"/>
        <v>0.66666666666666663</v>
      </c>
      <c r="H34" s="315">
        <f t="shared" si="1"/>
        <v>0</v>
      </c>
      <c r="I34" s="315">
        <f t="shared" si="2"/>
        <v>0</v>
      </c>
    </row>
    <row r="35" spans="1:9" ht="30.75" x14ac:dyDescent="0.25">
      <c r="A35" s="174">
        <v>32</v>
      </c>
      <c r="B35" s="312" t="s">
        <v>455</v>
      </c>
      <c r="C35" s="313" t="s">
        <v>423</v>
      </c>
      <c r="D35" s="314">
        <v>6</v>
      </c>
      <c r="E35" s="315"/>
      <c r="F35" s="316">
        <v>6</v>
      </c>
      <c r="G35" s="315">
        <f t="shared" si="0"/>
        <v>0.5</v>
      </c>
      <c r="H35" s="315">
        <f t="shared" si="1"/>
        <v>0</v>
      </c>
      <c r="I35" s="315">
        <f t="shared" si="2"/>
        <v>0</v>
      </c>
    </row>
    <row r="36" spans="1:9" ht="30.75" x14ac:dyDescent="0.25">
      <c r="A36" s="174">
        <v>33</v>
      </c>
      <c r="B36" s="312" t="s">
        <v>456</v>
      </c>
      <c r="C36" s="313" t="s">
        <v>423</v>
      </c>
      <c r="D36" s="314">
        <v>2</v>
      </c>
      <c r="E36" s="315"/>
      <c r="F36" s="316">
        <v>2</v>
      </c>
      <c r="G36" s="315">
        <f t="shared" si="0"/>
        <v>0.16666666666666666</v>
      </c>
      <c r="H36" s="315">
        <f t="shared" si="1"/>
        <v>0</v>
      </c>
      <c r="I36" s="315">
        <f t="shared" si="2"/>
        <v>0</v>
      </c>
    </row>
    <row r="37" spans="1:9" ht="30.75" x14ac:dyDescent="0.25">
      <c r="A37" s="174">
        <v>34</v>
      </c>
      <c r="B37" s="312" t="s">
        <v>457</v>
      </c>
      <c r="C37" s="313" t="s">
        <v>423</v>
      </c>
      <c r="D37" s="314">
        <v>43</v>
      </c>
      <c r="E37" s="315"/>
      <c r="F37" s="316">
        <v>43</v>
      </c>
      <c r="G37" s="315">
        <f t="shared" si="0"/>
        <v>3.5833333333333335</v>
      </c>
      <c r="H37" s="315">
        <f t="shared" si="1"/>
        <v>0</v>
      </c>
      <c r="I37" s="315">
        <f t="shared" si="2"/>
        <v>0</v>
      </c>
    </row>
    <row r="38" spans="1:9" ht="15.75" x14ac:dyDescent="0.25">
      <c r="A38" s="174">
        <v>35</v>
      </c>
      <c r="B38" s="312" t="s">
        <v>458</v>
      </c>
      <c r="C38" s="313" t="s">
        <v>423</v>
      </c>
      <c r="D38" s="314">
        <v>3</v>
      </c>
      <c r="E38" s="315"/>
      <c r="F38" s="316">
        <v>3</v>
      </c>
      <c r="G38" s="315">
        <f t="shared" si="0"/>
        <v>0.25</v>
      </c>
      <c r="H38" s="315">
        <f t="shared" si="1"/>
        <v>0</v>
      </c>
      <c r="I38" s="315">
        <f t="shared" si="2"/>
        <v>0</v>
      </c>
    </row>
    <row r="39" spans="1:9" ht="30.75" x14ac:dyDescent="0.25">
      <c r="A39" s="174">
        <v>36</v>
      </c>
      <c r="B39" s="312" t="s">
        <v>459</v>
      </c>
      <c r="C39" s="313" t="s">
        <v>423</v>
      </c>
      <c r="D39" s="314">
        <v>11</v>
      </c>
      <c r="E39" s="315"/>
      <c r="F39" s="316">
        <v>11</v>
      </c>
      <c r="G39" s="315">
        <f t="shared" si="0"/>
        <v>0.91666666666666663</v>
      </c>
      <c r="H39" s="315">
        <f t="shared" si="1"/>
        <v>0</v>
      </c>
      <c r="I39" s="315">
        <f t="shared" si="2"/>
        <v>0</v>
      </c>
    </row>
    <row r="40" spans="1:9" ht="30.75" x14ac:dyDescent="0.25">
      <c r="A40" s="174">
        <v>37</v>
      </c>
      <c r="B40" s="312" t="s">
        <v>460</v>
      </c>
      <c r="C40" s="313" t="s">
        <v>423</v>
      </c>
      <c r="D40" s="314">
        <v>4</v>
      </c>
      <c r="E40" s="315"/>
      <c r="F40" s="316">
        <v>4</v>
      </c>
      <c r="G40" s="315">
        <f t="shared" si="0"/>
        <v>0.33333333333333331</v>
      </c>
      <c r="H40" s="315">
        <f t="shared" si="1"/>
        <v>0</v>
      </c>
      <c r="I40" s="315">
        <f t="shared" si="2"/>
        <v>0</v>
      </c>
    </row>
    <row r="41" spans="1:9" ht="30.75" x14ac:dyDescent="0.25">
      <c r="A41" s="174">
        <v>38</v>
      </c>
      <c r="B41" s="312" t="s">
        <v>461</v>
      </c>
      <c r="C41" s="313" t="s">
        <v>423</v>
      </c>
      <c r="D41" s="314">
        <v>2</v>
      </c>
      <c r="E41" s="315"/>
      <c r="F41" s="316">
        <v>2</v>
      </c>
      <c r="G41" s="315">
        <f t="shared" si="0"/>
        <v>0.16666666666666666</v>
      </c>
      <c r="H41" s="315">
        <f t="shared" si="1"/>
        <v>0</v>
      </c>
      <c r="I41" s="315">
        <f t="shared" si="2"/>
        <v>0</v>
      </c>
    </row>
    <row r="42" spans="1:9" ht="30.75" x14ac:dyDescent="0.25">
      <c r="A42" s="174">
        <v>39</v>
      </c>
      <c r="B42" s="312" t="s">
        <v>462</v>
      </c>
      <c r="C42" s="313" t="s">
        <v>423</v>
      </c>
      <c r="D42" s="314">
        <v>30</v>
      </c>
      <c r="E42" s="315"/>
      <c r="F42" s="316">
        <v>30</v>
      </c>
      <c r="G42" s="315">
        <f t="shared" si="0"/>
        <v>2.5</v>
      </c>
      <c r="H42" s="315">
        <f t="shared" si="1"/>
        <v>0</v>
      </c>
      <c r="I42" s="315">
        <f t="shared" si="2"/>
        <v>0</v>
      </c>
    </row>
    <row r="43" spans="1:9" ht="30.75" x14ac:dyDescent="0.25">
      <c r="A43" s="174">
        <v>40</v>
      </c>
      <c r="B43" s="312" t="s">
        <v>463</v>
      </c>
      <c r="C43" s="313" t="s">
        <v>423</v>
      </c>
      <c r="D43" s="314">
        <v>120</v>
      </c>
      <c r="E43" s="315"/>
      <c r="F43" s="316">
        <v>120</v>
      </c>
      <c r="G43" s="315">
        <f t="shared" si="0"/>
        <v>10</v>
      </c>
      <c r="H43" s="315">
        <f t="shared" si="1"/>
        <v>0</v>
      </c>
      <c r="I43" s="315">
        <f t="shared" si="2"/>
        <v>0</v>
      </c>
    </row>
    <row r="44" spans="1:9" ht="30.75" x14ac:dyDescent="0.25">
      <c r="A44" s="174">
        <v>41</v>
      </c>
      <c r="B44" s="312" t="s">
        <v>464</v>
      </c>
      <c r="C44" s="313" t="s">
        <v>423</v>
      </c>
      <c r="D44" s="314">
        <v>24</v>
      </c>
      <c r="E44" s="315"/>
      <c r="F44" s="316">
        <v>24</v>
      </c>
      <c r="G44" s="315">
        <f t="shared" si="0"/>
        <v>2</v>
      </c>
      <c r="H44" s="315">
        <f t="shared" si="1"/>
        <v>0</v>
      </c>
      <c r="I44" s="315">
        <f t="shared" si="2"/>
        <v>0</v>
      </c>
    </row>
    <row r="45" spans="1:9" ht="15.75" x14ac:dyDescent="0.25">
      <c r="A45" s="174">
        <v>42</v>
      </c>
      <c r="B45" s="312" t="s">
        <v>465</v>
      </c>
      <c r="C45" s="313" t="s">
        <v>423</v>
      </c>
      <c r="D45" s="314">
        <v>3</v>
      </c>
      <c r="E45" s="315"/>
      <c r="F45" s="316">
        <v>3</v>
      </c>
      <c r="G45" s="315">
        <f t="shared" si="0"/>
        <v>0.25</v>
      </c>
      <c r="H45" s="315">
        <f t="shared" si="1"/>
        <v>0</v>
      </c>
      <c r="I45" s="315">
        <f t="shared" si="2"/>
        <v>0</v>
      </c>
    </row>
    <row r="46" spans="1:9" ht="30.75" x14ac:dyDescent="0.25">
      <c r="A46" s="174">
        <v>43</v>
      </c>
      <c r="B46" s="312" t="s">
        <v>466</v>
      </c>
      <c r="C46" s="313" t="s">
        <v>423</v>
      </c>
      <c r="D46" s="314">
        <v>10</v>
      </c>
      <c r="E46" s="315"/>
      <c r="F46" s="316">
        <v>10</v>
      </c>
      <c r="G46" s="315">
        <f t="shared" si="0"/>
        <v>0.83333333333333337</v>
      </c>
      <c r="H46" s="315">
        <f t="shared" si="1"/>
        <v>0</v>
      </c>
      <c r="I46" s="315">
        <f t="shared" si="2"/>
        <v>0</v>
      </c>
    </row>
    <row r="47" spans="1:9" ht="15.75" x14ac:dyDescent="0.25">
      <c r="A47" s="174">
        <v>44</v>
      </c>
      <c r="B47" s="312" t="s">
        <v>467</v>
      </c>
      <c r="C47" s="313" t="s">
        <v>423</v>
      </c>
      <c r="D47" s="314">
        <v>1</v>
      </c>
      <c r="E47" s="315"/>
      <c r="F47" s="316">
        <v>1</v>
      </c>
      <c r="G47" s="315">
        <f t="shared" si="0"/>
        <v>8.3333333333333329E-2</v>
      </c>
      <c r="H47" s="315">
        <f t="shared" si="1"/>
        <v>0</v>
      </c>
      <c r="I47" s="315">
        <f t="shared" si="2"/>
        <v>0</v>
      </c>
    </row>
    <row r="48" spans="1:9" ht="15.75" x14ac:dyDescent="0.25">
      <c r="A48" s="174">
        <v>45</v>
      </c>
      <c r="B48" s="312" t="s">
        <v>468</v>
      </c>
      <c r="C48" s="313" t="s">
        <v>423</v>
      </c>
      <c r="D48" s="314">
        <v>8</v>
      </c>
      <c r="E48" s="315"/>
      <c r="F48" s="316">
        <v>8</v>
      </c>
      <c r="G48" s="315">
        <f t="shared" si="0"/>
        <v>0.66666666666666663</v>
      </c>
      <c r="H48" s="315">
        <f t="shared" si="1"/>
        <v>0</v>
      </c>
      <c r="I48" s="315">
        <f t="shared" si="2"/>
        <v>0</v>
      </c>
    </row>
    <row r="49" spans="1:9" ht="30.75" x14ac:dyDescent="0.25">
      <c r="A49" s="174">
        <v>46</v>
      </c>
      <c r="B49" s="312" t="s">
        <v>469</v>
      </c>
      <c r="C49" s="313" t="s">
        <v>423</v>
      </c>
      <c r="D49" s="314">
        <v>24</v>
      </c>
      <c r="E49" s="315"/>
      <c r="F49" s="316">
        <v>24</v>
      </c>
      <c r="G49" s="315">
        <f t="shared" si="0"/>
        <v>2</v>
      </c>
      <c r="H49" s="315">
        <f t="shared" si="1"/>
        <v>0</v>
      </c>
      <c r="I49" s="315">
        <f t="shared" si="2"/>
        <v>0</v>
      </c>
    </row>
    <row r="50" spans="1:9" ht="30.75" x14ac:dyDescent="0.25">
      <c r="A50" s="174">
        <v>47</v>
      </c>
      <c r="B50" s="312" t="s">
        <v>470</v>
      </c>
      <c r="C50" s="313" t="s">
        <v>423</v>
      </c>
      <c r="D50" s="314">
        <v>6</v>
      </c>
      <c r="E50" s="315"/>
      <c r="F50" s="316">
        <v>6</v>
      </c>
      <c r="G50" s="315">
        <f t="shared" si="0"/>
        <v>0.5</v>
      </c>
      <c r="H50" s="315">
        <f t="shared" si="1"/>
        <v>0</v>
      </c>
      <c r="I50" s="315">
        <f t="shared" si="2"/>
        <v>0</v>
      </c>
    </row>
    <row r="51" spans="1:9" ht="30.75" x14ac:dyDescent="0.25">
      <c r="A51" s="174">
        <v>48</v>
      </c>
      <c r="B51" s="312" t="s">
        <v>471</v>
      </c>
      <c r="C51" s="313" t="s">
        <v>423</v>
      </c>
      <c r="D51" s="314">
        <v>3</v>
      </c>
      <c r="E51" s="315"/>
      <c r="F51" s="316">
        <v>3</v>
      </c>
      <c r="G51" s="315">
        <f t="shared" si="0"/>
        <v>0.25</v>
      </c>
      <c r="H51" s="315">
        <f t="shared" si="1"/>
        <v>0</v>
      </c>
      <c r="I51" s="315">
        <f t="shared" si="2"/>
        <v>0</v>
      </c>
    </row>
    <row r="52" spans="1:9" ht="30.75" x14ac:dyDescent="0.25">
      <c r="A52" s="174">
        <v>49</v>
      </c>
      <c r="B52" s="312" t="s">
        <v>472</v>
      </c>
      <c r="C52" s="313" t="s">
        <v>423</v>
      </c>
      <c r="D52" s="314">
        <v>220</v>
      </c>
      <c r="E52" s="315"/>
      <c r="F52" s="316">
        <v>220</v>
      </c>
      <c r="G52" s="315">
        <f t="shared" si="0"/>
        <v>18.333333333333332</v>
      </c>
      <c r="H52" s="315">
        <f t="shared" si="1"/>
        <v>0</v>
      </c>
      <c r="I52" s="315">
        <f t="shared" si="2"/>
        <v>0</v>
      </c>
    </row>
    <row r="53" spans="1:9" ht="30.75" x14ac:dyDescent="0.25">
      <c r="A53" s="174">
        <v>50</v>
      </c>
      <c r="B53" s="312" t="s">
        <v>473</v>
      </c>
      <c r="C53" s="313" t="s">
        <v>423</v>
      </c>
      <c r="D53" s="314">
        <v>30</v>
      </c>
      <c r="E53" s="315"/>
      <c r="F53" s="316">
        <v>30</v>
      </c>
      <c r="G53" s="315">
        <f t="shared" si="0"/>
        <v>2.5</v>
      </c>
      <c r="H53" s="315">
        <f t="shared" si="1"/>
        <v>0</v>
      </c>
      <c r="I53" s="315">
        <f t="shared" si="2"/>
        <v>0</v>
      </c>
    </row>
    <row r="54" spans="1:9" ht="30.75" x14ac:dyDescent="0.25">
      <c r="A54" s="174">
        <v>51</v>
      </c>
      <c r="B54" s="312" t="s">
        <v>474</v>
      </c>
      <c r="C54" s="313" t="s">
        <v>423</v>
      </c>
      <c r="D54" s="314">
        <v>30</v>
      </c>
      <c r="E54" s="315"/>
      <c r="F54" s="316">
        <v>30</v>
      </c>
      <c r="G54" s="315">
        <f t="shared" si="0"/>
        <v>2.5</v>
      </c>
      <c r="H54" s="315">
        <f t="shared" si="1"/>
        <v>0</v>
      </c>
      <c r="I54" s="315">
        <f t="shared" si="2"/>
        <v>0</v>
      </c>
    </row>
    <row r="55" spans="1:9" ht="30.75" x14ac:dyDescent="0.25">
      <c r="A55" s="174">
        <v>52</v>
      </c>
      <c r="B55" s="312" t="s">
        <v>475</v>
      </c>
      <c r="C55" s="313" t="s">
        <v>423</v>
      </c>
      <c r="D55" s="314">
        <v>150</v>
      </c>
      <c r="E55" s="315"/>
      <c r="F55" s="316">
        <v>150</v>
      </c>
      <c r="G55" s="315">
        <f t="shared" ref="G55:G117" si="3">SUM(F55/12)</f>
        <v>12.5</v>
      </c>
      <c r="H55" s="315">
        <f t="shared" ref="H55:H117" si="4">SUM(E55*G55)</f>
        <v>0</v>
      </c>
      <c r="I55" s="315">
        <f t="shared" ref="I55:I117" si="5">SUM(E55*F55)</f>
        <v>0</v>
      </c>
    </row>
    <row r="56" spans="1:9" ht="30.75" x14ac:dyDescent="0.25">
      <c r="A56" s="174">
        <v>53</v>
      </c>
      <c r="B56" s="312" t="s">
        <v>476</v>
      </c>
      <c r="C56" s="313" t="s">
        <v>423</v>
      </c>
      <c r="D56" s="314">
        <v>6</v>
      </c>
      <c r="E56" s="315"/>
      <c r="F56" s="316">
        <v>6</v>
      </c>
      <c r="G56" s="315">
        <f t="shared" si="3"/>
        <v>0.5</v>
      </c>
      <c r="H56" s="315">
        <f t="shared" si="4"/>
        <v>0</v>
      </c>
      <c r="I56" s="315">
        <f t="shared" si="5"/>
        <v>0</v>
      </c>
    </row>
    <row r="57" spans="1:9" ht="30.75" x14ac:dyDescent="0.25">
      <c r="A57" s="174">
        <v>54</v>
      </c>
      <c r="B57" s="312" t="s">
        <v>477</v>
      </c>
      <c r="C57" s="313" t="s">
        <v>423</v>
      </c>
      <c r="D57" s="314">
        <v>1000</v>
      </c>
      <c r="E57" s="315"/>
      <c r="F57" s="316">
        <v>1000</v>
      </c>
      <c r="G57" s="315">
        <f t="shared" si="3"/>
        <v>83.333333333333329</v>
      </c>
      <c r="H57" s="315">
        <f t="shared" si="4"/>
        <v>0</v>
      </c>
      <c r="I57" s="315">
        <f t="shared" si="5"/>
        <v>0</v>
      </c>
    </row>
    <row r="58" spans="1:9" ht="30.75" x14ac:dyDescent="0.25">
      <c r="A58" s="174">
        <v>55</v>
      </c>
      <c r="B58" s="312" t="s">
        <v>478</v>
      </c>
      <c r="C58" s="313" t="s">
        <v>423</v>
      </c>
      <c r="D58" s="314">
        <v>35</v>
      </c>
      <c r="E58" s="315"/>
      <c r="F58" s="316">
        <v>35</v>
      </c>
      <c r="G58" s="315">
        <f t="shared" si="3"/>
        <v>2.9166666666666665</v>
      </c>
      <c r="H58" s="315">
        <f t="shared" si="4"/>
        <v>0</v>
      </c>
      <c r="I58" s="315">
        <f t="shared" si="5"/>
        <v>0</v>
      </c>
    </row>
    <row r="59" spans="1:9" ht="15.75" x14ac:dyDescent="0.25">
      <c r="A59" s="174">
        <v>56</v>
      </c>
      <c r="B59" s="312" t="s">
        <v>479</v>
      </c>
      <c r="C59" s="313" t="s">
        <v>423</v>
      </c>
      <c r="D59" s="314">
        <v>30</v>
      </c>
      <c r="E59" s="315"/>
      <c r="F59" s="316">
        <v>30</v>
      </c>
      <c r="G59" s="315">
        <f t="shared" si="3"/>
        <v>2.5</v>
      </c>
      <c r="H59" s="315">
        <f t="shared" si="4"/>
        <v>0</v>
      </c>
      <c r="I59" s="315">
        <f t="shared" si="5"/>
        <v>0</v>
      </c>
    </row>
    <row r="60" spans="1:9" ht="30.75" x14ac:dyDescent="0.25">
      <c r="A60" s="174">
        <v>57</v>
      </c>
      <c r="B60" s="312" t="s">
        <v>480</v>
      </c>
      <c r="C60" s="313" t="s">
        <v>423</v>
      </c>
      <c r="D60" s="314">
        <v>240</v>
      </c>
      <c r="E60" s="315"/>
      <c r="F60" s="316">
        <v>240</v>
      </c>
      <c r="G60" s="315">
        <f t="shared" si="3"/>
        <v>20</v>
      </c>
      <c r="H60" s="315">
        <f t="shared" si="4"/>
        <v>0</v>
      </c>
      <c r="I60" s="315">
        <f t="shared" si="5"/>
        <v>0</v>
      </c>
    </row>
    <row r="61" spans="1:9" ht="30.75" x14ac:dyDescent="0.25">
      <c r="A61" s="174">
        <v>58</v>
      </c>
      <c r="B61" s="312" t="s">
        <v>481</v>
      </c>
      <c r="C61" s="313" t="s">
        <v>423</v>
      </c>
      <c r="D61" s="314">
        <v>2600</v>
      </c>
      <c r="E61" s="315"/>
      <c r="F61" s="316">
        <v>2600</v>
      </c>
      <c r="G61" s="315">
        <f t="shared" si="3"/>
        <v>216.66666666666666</v>
      </c>
      <c r="H61" s="315">
        <f t="shared" si="4"/>
        <v>0</v>
      </c>
      <c r="I61" s="315">
        <f t="shared" si="5"/>
        <v>0</v>
      </c>
    </row>
    <row r="62" spans="1:9" ht="30.75" x14ac:dyDescent="0.25">
      <c r="A62" s="174">
        <v>59</v>
      </c>
      <c r="B62" s="312" t="s">
        <v>482</v>
      </c>
      <c r="C62" s="313" t="s">
        <v>423</v>
      </c>
      <c r="D62" s="314">
        <v>20</v>
      </c>
      <c r="E62" s="315"/>
      <c r="F62" s="316">
        <v>20</v>
      </c>
      <c r="G62" s="315">
        <f t="shared" si="3"/>
        <v>1.6666666666666667</v>
      </c>
      <c r="H62" s="315">
        <f t="shared" si="4"/>
        <v>0</v>
      </c>
      <c r="I62" s="315">
        <f t="shared" si="5"/>
        <v>0</v>
      </c>
    </row>
    <row r="63" spans="1:9" ht="15.75" x14ac:dyDescent="0.25">
      <c r="A63" s="174">
        <v>60</v>
      </c>
      <c r="B63" s="312" t="s">
        <v>483</v>
      </c>
      <c r="C63" s="313" t="s">
        <v>423</v>
      </c>
      <c r="D63" s="314">
        <v>6</v>
      </c>
      <c r="E63" s="315"/>
      <c r="F63" s="316">
        <v>6</v>
      </c>
      <c r="G63" s="315">
        <f t="shared" si="3"/>
        <v>0.5</v>
      </c>
      <c r="H63" s="315">
        <f t="shared" si="4"/>
        <v>0</v>
      </c>
      <c r="I63" s="315">
        <f t="shared" si="5"/>
        <v>0</v>
      </c>
    </row>
    <row r="64" spans="1:9" ht="30.75" x14ac:dyDescent="0.25">
      <c r="A64" s="174">
        <v>61</v>
      </c>
      <c r="B64" s="312" t="s">
        <v>484</v>
      </c>
      <c r="C64" s="313" t="s">
        <v>423</v>
      </c>
      <c r="D64" s="314">
        <v>24</v>
      </c>
      <c r="E64" s="315"/>
      <c r="F64" s="316">
        <v>24</v>
      </c>
      <c r="G64" s="315">
        <f t="shared" si="3"/>
        <v>2</v>
      </c>
      <c r="H64" s="315">
        <f t="shared" si="4"/>
        <v>0</v>
      </c>
      <c r="I64" s="315">
        <f t="shared" si="5"/>
        <v>0</v>
      </c>
    </row>
    <row r="65" spans="1:9" ht="30.75" x14ac:dyDescent="0.25">
      <c r="A65" s="174">
        <v>62</v>
      </c>
      <c r="B65" s="312" t="s">
        <v>485</v>
      </c>
      <c r="C65" s="314" t="s">
        <v>486</v>
      </c>
      <c r="D65" s="314">
        <v>300</v>
      </c>
      <c r="E65" s="315"/>
      <c r="F65" s="316">
        <v>300</v>
      </c>
      <c r="G65" s="315">
        <f t="shared" si="3"/>
        <v>25</v>
      </c>
      <c r="H65" s="315">
        <f t="shared" si="4"/>
        <v>0</v>
      </c>
      <c r="I65" s="315">
        <f t="shared" si="5"/>
        <v>0</v>
      </c>
    </row>
    <row r="66" spans="1:9" ht="30.75" x14ac:dyDescent="0.25">
      <c r="A66" s="174">
        <v>63</v>
      </c>
      <c r="B66" s="312" t="s">
        <v>487</v>
      </c>
      <c r="C66" s="314" t="s">
        <v>486</v>
      </c>
      <c r="D66" s="314">
        <v>600</v>
      </c>
      <c r="E66" s="315"/>
      <c r="F66" s="316">
        <v>600</v>
      </c>
      <c r="G66" s="315">
        <f t="shared" si="3"/>
        <v>50</v>
      </c>
      <c r="H66" s="315">
        <f t="shared" si="4"/>
        <v>0</v>
      </c>
      <c r="I66" s="315">
        <f t="shared" si="5"/>
        <v>0</v>
      </c>
    </row>
    <row r="67" spans="1:9" ht="30.75" x14ac:dyDescent="0.25">
      <c r="A67" s="174">
        <v>64</v>
      </c>
      <c r="B67" s="312" t="s">
        <v>488</v>
      </c>
      <c r="C67" s="314" t="s">
        <v>486</v>
      </c>
      <c r="D67" s="314">
        <v>300</v>
      </c>
      <c r="E67" s="315"/>
      <c r="F67" s="316">
        <v>300</v>
      </c>
      <c r="G67" s="315">
        <f t="shared" si="3"/>
        <v>25</v>
      </c>
      <c r="H67" s="315">
        <f t="shared" si="4"/>
        <v>0</v>
      </c>
      <c r="I67" s="315">
        <f t="shared" si="5"/>
        <v>0</v>
      </c>
    </row>
    <row r="68" spans="1:9" ht="30.75" x14ac:dyDescent="0.25">
      <c r="A68" s="174">
        <v>65</v>
      </c>
      <c r="B68" s="312" t="s">
        <v>489</v>
      </c>
      <c r="C68" s="314" t="s">
        <v>486</v>
      </c>
      <c r="D68" s="314">
        <v>200</v>
      </c>
      <c r="E68" s="315"/>
      <c r="F68" s="316">
        <v>200</v>
      </c>
      <c r="G68" s="315">
        <f t="shared" si="3"/>
        <v>16.666666666666668</v>
      </c>
      <c r="H68" s="315">
        <f t="shared" si="4"/>
        <v>0</v>
      </c>
      <c r="I68" s="315">
        <f t="shared" si="5"/>
        <v>0</v>
      </c>
    </row>
    <row r="69" spans="1:9" ht="30.75" x14ac:dyDescent="0.25">
      <c r="A69" s="174">
        <v>66</v>
      </c>
      <c r="B69" s="312" t="s">
        <v>490</v>
      </c>
      <c r="C69" s="314" t="s">
        <v>486</v>
      </c>
      <c r="D69" s="314">
        <v>300</v>
      </c>
      <c r="E69" s="315"/>
      <c r="F69" s="316">
        <v>300</v>
      </c>
      <c r="G69" s="315">
        <f t="shared" si="3"/>
        <v>25</v>
      </c>
      <c r="H69" s="315">
        <f t="shared" si="4"/>
        <v>0</v>
      </c>
      <c r="I69" s="315">
        <f t="shared" si="5"/>
        <v>0</v>
      </c>
    </row>
    <row r="70" spans="1:9" ht="30.75" x14ac:dyDescent="0.25">
      <c r="A70" s="174">
        <v>67</v>
      </c>
      <c r="B70" s="312" t="s">
        <v>491</v>
      </c>
      <c r="C70" s="314" t="s">
        <v>486</v>
      </c>
      <c r="D70" s="314">
        <v>200</v>
      </c>
      <c r="E70" s="315"/>
      <c r="F70" s="316">
        <v>200</v>
      </c>
      <c r="G70" s="315">
        <f t="shared" si="3"/>
        <v>16.666666666666668</v>
      </c>
      <c r="H70" s="315">
        <f t="shared" si="4"/>
        <v>0</v>
      </c>
      <c r="I70" s="315">
        <f t="shared" si="5"/>
        <v>0</v>
      </c>
    </row>
    <row r="71" spans="1:9" ht="30.75" x14ac:dyDescent="0.25">
      <c r="A71" s="174">
        <v>68</v>
      </c>
      <c r="B71" s="312" t="s">
        <v>492</v>
      </c>
      <c r="C71" s="314" t="s">
        <v>486</v>
      </c>
      <c r="D71" s="314">
        <v>30</v>
      </c>
      <c r="E71" s="315"/>
      <c r="F71" s="316">
        <v>30</v>
      </c>
      <c r="G71" s="315">
        <f t="shared" si="3"/>
        <v>2.5</v>
      </c>
      <c r="H71" s="315">
        <f t="shared" si="4"/>
        <v>0</v>
      </c>
      <c r="I71" s="315">
        <f t="shared" si="5"/>
        <v>0</v>
      </c>
    </row>
    <row r="72" spans="1:9" ht="30.75" x14ac:dyDescent="0.25">
      <c r="A72" s="174">
        <v>69</v>
      </c>
      <c r="B72" s="312" t="s">
        <v>493</v>
      </c>
      <c r="C72" s="314" t="s">
        <v>486</v>
      </c>
      <c r="D72" s="314">
        <v>60</v>
      </c>
      <c r="E72" s="315"/>
      <c r="F72" s="316">
        <v>60</v>
      </c>
      <c r="G72" s="315">
        <f t="shared" si="3"/>
        <v>5</v>
      </c>
      <c r="H72" s="315">
        <f t="shared" si="4"/>
        <v>0</v>
      </c>
      <c r="I72" s="315">
        <f t="shared" si="5"/>
        <v>0</v>
      </c>
    </row>
    <row r="73" spans="1:9" ht="30.75" x14ac:dyDescent="0.25">
      <c r="A73" s="174">
        <v>70</v>
      </c>
      <c r="B73" s="312" t="s">
        <v>494</v>
      </c>
      <c r="C73" s="314" t="s">
        <v>486</v>
      </c>
      <c r="D73" s="314">
        <v>30</v>
      </c>
      <c r="E73" s="315"/>
      <c r="F73" s="316">
        <v>30</v>
      </c>
      <c r="G73" s="315">
        <f t="shared" si="3"/>
        <v>2.5</v>
      </c>
      <c r="H73" s="315">
        <f t="shared" si="4"/>
        <v>0</v>
      </c>
      <c r="I73" s="315">
        <f t="shared" si="5"/>
        <v>0</v>
      </c>
    </row>
    <row r="74" spans="1:9" ht="30.75" x14ac:dyDescent="0.25">
      <c r="A74" s="174">
        <v>71</v>
      </c>
      <c r="B74" s="312" t="s">
        <v>495</v>
      </c>
      <c r="C74" s="314" t="s">
        <v>486</v>
      </c>
      <c r="D74" s="314">
        <v>20</v>
      </c>
      <c r="E74" s="315"/>
      <c r="F74" s="316">
        <v>20</v>
      </c>
      <c r="G74" s="315">
        <f t="shared" si="3"/>
        <v>1.6666666666666667</v>
      </c>
      <c r="H74" s="315">
        <f t="shared" si="4"/>
        <v>0</v>
      </c>
      <c r="I74" s="315">
        <f t="shared" si="5"/>
        <v>0</v>
      </c>
    </row>
    <row r="75" spans="1:9" ht="30.75" x14ac:dyDescent="0.25">
      <c r="A75" s="174">
        <v>72</v>
      </c>
      <c r="B75" s="312" t="s">
        <v>496</v>
      </c>
      <c r="C75" s="314" t="s">
        <v>486</v>
      </c>
      <c r="D75" s="314">
        <v>60</v>
      </c>
      <c r="E75" s="315"/>
      <c r="F75" s="316">
        <v>60</v>
      </c>
      <c r="G75" s="315">
        <f t="shared" si="3"/>
        <v>5</v>
      </c>
      <c r="H75" s="315">
        <f t="shared" si="4"/>
        <v>0</v>
      </c>
      <c r="I75" s="315">
        <f t="shared" si="5"/>
        <v>0</v>
      </c>
    </row>
    <row r="76" spans="1:9" ht="30.75" x14ac:dyDescent="0.25">
      <c r="A76" s="174">
        <v>73</v>
      </c>
      <c r="B76" s="312" t="s">
        <v>497</v>
      </c>
      <c r="C76" s="314" t="s">
        <v>486</v>
      </c>
      <c r="D76" s="314">
        <v>60</v>
      </c>
      <c r="E76" s="315"/>
      <c r="F76" s="316">
        <v>60</v>
      </c>
      <c r="G76" s="315">
        <f t="shared" si="3"/>
        <v>5</v>
      </c>
      <c r="H76" s="315">
        <f t="shared" si="4"/>
        <v>0</v>
      </c>
      <c r="I76" s="315">
        <f t="shared" si="5"/>
        <v>0</v>
      </c>
    </row>
    <row r="77" spans="1:9" ht="30.75" x14ac:dyDescent="0.25">
      <c r="A77" s="174">
        <v>74</v>
      </c>
      <c r="B77" s="312" t="s">
        <v>498</v>
      </c>
      <c r="C77" s="314" t="s">
        <v>486</v>
      </c>
      <c r="D77" s="314">
        <v>800</v>
      </c>
      <c r="E77" s="315"/>
      <c r="F77" s="316">
        <v>800</v>
      </c>
      <c r="G77" s="315">
        <f t="shared" si="3"/>
        <v>66.666666666666671</v>
      </c>
      <c r="H77" s="315">
        <f t="shared" si="4"/>
        <v>0</v>
      </c>
      <c r="I77" s="315">
        <f t="shared" si="5"/>
        <v>0</v>
      </c>
    </row>
    <row r="78" spans="1:9" ht="30.75" x14ac:dyDescent="0.25">
      <c r="A78" s="174">
        <v>75</v>
      </c>
      <c r="B78" s="312" t="s">
        <v>499</v>
      </c>
      <c r="C78" s="314" t="s">
        <v>486</v>
      </c>
      <c r="D78" s="314">
        <v>40</v>
      </c>
      <c r="E78" s="315"/>
      <c r="F78" s="316">
        <v>40</v>
      </c>
      <c r="G78" s="315">
        <f t="shared" si="3"/>
        <v>3.3333333333333335</v>
      </c>
      <c r="H78" s="315">
        <f t="shared" si="4"/>
        <v>0</v>
      </c>
      <c r="I78" s="315">
        <f t="shared" si="5"/>
        <v>0</v>
      </c>
    </row>
    <row r="79" spans="1:9" ht="30.75" x14ac:dyDescent="0.25">
      <c r="A79" s="174">
        <v>76</v>
      </c>
      <c r="B79" s="312" t="s">
        <v>500</v>
      </c>
      <c r="C79" s="314" t="s">
        <v>486</v>
      </c>
      <c r="D79" s="314">
        <v>30</v>
      </c>
      <c r="E79" s="315"/>
      <c r="F79" s="316">
        <v>30</v>
      </c>
      <c r="G79" s="315">
        <f t="shared" si="3"/>
        <v>2.5</v>
      </c>
      <c r="H79" s="315">
        <f t="shared" si="4"/>
        <v>0</v>
      </c>
      <c r="I79" s="315">
        <f t="shared" si="5"/>
        <v>0</v>
      </c>
    </row>
    <row r="80" spans="1:9" ht="30.75" x14ac:dyDescent="0.25">
      <c r="A80" s="174">
        <v>77</v>
      </c>
      <c r="B80" s="312" t="s">
        <v>501</v>
      </c>
      <c r="C80" s="314" t="s">
        <v>486</v>
      </c>
      <c r="D80" s="314">
        <v>10</v>
      </c>
      <c r="E80" s="315"/>
      <c r="F80" s="316">
        <v>10</v>
      </c>
      <c r="G80" s="315">
        <f t="shared" si="3"/>
        <v>0.83333333333333337</v>
      </c>
      <c r="H80" s="315">
        <f t="shared" si="4"/>
        <v>0</v>
      </c>
      <c r="I80" s="315">
        <f t="shared" si="5"/>
        <v>0</v>
      </c>
    </row>
    <row r="81" spans="1:9" ht="30.75" x14ac:dyDescent="0.25">
      <c r="A81" s="174">
        <v>78</v>
      </c>
      <c r="B81" s="312" t="s">
        <v>502</v>
      </c>
      <c r="C81" s="314" t="s">
        <v>486</v>
      </c>
      <c r="D81" s="314">
        <v>30</v>
      </c>
      <c r="E81" s="315"/>
      <c r="F81" s="316">
        <v>30</v>
      </c>
      <c r="G81" s="315">
        <f t="shared" si="3"/>
        <v>2.5</v>
      </c>
      <c r="H81" s="315">
        <f t="shared" si="4"/>
        <v>0</v>
      </c>
      <c r="I81" s="315">
        <f t="shared" si="5"/>
        <v>0</v>
      </c>
    </row>
    <row r="82" spans="1:9" ht="30.75" x14ac:dyDescent="0.25">
      <c r="A82" s="174">
        <v>79</v>
      </c>
      <c r="B82" s="312" t="s">
        <v>503</v>
      </c>
      <c r="C82" s="314" t="s">
        <v>486</v>
      </c>
      <c r="D82" s="314">
        <v>30</v>
      </c>
      <c r="E82" s="315"/>
      <c r="F82" s="316">
        <v>30</v>
      </c>
      <c r="G82" s="315">
        <f t="shared" si="3"/>
        <v>2.5</v>
      </c>
      <c r="H82" s="315">
        <f t="shared" si="4"/>
        <v>0</v>
      </c>
      <c r="I82" s="315">
        <f t="shared" si="5"/>
        <v>0</v>
      </c>
    </row>
    <row r="83" spans="1:9" ht="30.75" x14ac:dyDescent="0.25">
      <c r="A83" s="174">
        <v>80</v>
      </c>
      <c r="B83" s="312" t="s">
        <v>504</v>
      </c>
      <c r="C83" s="314" t="s">
        <v>486</v>
      </c>
      <c r="D83" s="314">
        <v>16</v>
      </c>
      <c r="E83" s="315"/>
      <c r="F83" s="316">
        <v>16</v>
      </c>
      <c r="G83" s="315">
        <f t="shared" si="3"/>
        <v>1.3333333333333333</v>
      </c>
      <c r="H83" s="315">
        <f t="shared" si="4"/>
        <v>0</v>
      </c>
      <c r="I83" s="315">
        <f t="shared" si="5"/>
        <v>0</v>
      </c>
    </row>
    <row r="84" spans="1:9" ht="30.75" x14ac:dyDescent="0.25">
      <c r="A84" s="174">
        <v>81</v>
      </c>
      <c r="B84" s="312" t="s">
        <v>505</v>
      </c>
      <c r="C84" s="314" t="s">
        <v>486</v>
      </c>
      <c r="D84" s="314">
        <v>8</v>
      </c>
      <c r="E84" s="315"/>
      <c r="F84" s="316">
        <v>8</v>
      </c>
      <c r="G84" s="315">
        <f t="shared" si="3"/>
        <v>0.66666666666666663</v>
      </c>
      <c r="H84" s="315">
        <f t="shared" si="4"/>
        <v>0</v>
      </c>
      <c r="I84" s="315">
        <f t="shared" si="5"/>
        <v>0</v>
      </c>
    </row>
    <row r="85" spans="1:9" ht="30.75" x14ac:dyDescent="0.25">
      <c r="A85" s="174">
        <v>82</v>
      </c>
      <c r="B85" s="312" t="s">
        <v>506</v>
      </c>
      <c r="C85" s="314" t="s">
        <v>486</v>
      </c>
      <c r="D85" s="314">
        <v>5</v>
      </c>
      <c r="E85" s="315"/>
      <c r="F85" s="316">
        <v>5</v>
      </c>
      <c r="G85" s="315">
        <f t="shared" si="3"/>
        <v>0.41666666666666669</v>
      </c>
      <c r="H85" s="315">
        <f t="shared" si="4"/>
        <v>0</v>
      </c>
      <c r="I85" s="315">
        <f t="shared" si="5"/>
        <v>0</v>
      </c>
    </row>
    <row r="86" spans="1:9" ht="30.75" x14ac:dyDescent="0.25">
      <c r="A86" s="174">
        <v>83</v>
      </c>
      <c r="B86" s="312" t="s">
        <v>507</v>
      </c>
      <c r="C86" s="314" t="s">
        <v>486</v>
      </c>
      <c r="D86" s="314">
        <v>1600</v>
      </c>
      <c r="E86" s="315"/>
      <c r="F86" s="316">
        <v>1600</v>
      </c>
      <c r="G86" s="315">
        <f t="shared" si="3"/>
        <v>133.33333333333334</v>
      </c>
      <c r="H86" s="315">
        <f t="shared" si="4"/>
        <v>0</v>
      </c>
      <c r="I86" s="315">
        <f t="shared" si="5"/>
        <v>0</v>
      </c>
    </row>
    <row r="87" spans="1:9" ht="30.75" x14ac:dyDescent="0.25">
      <c r="A87" s="174">
        <v>84</v>
      </c>
      <c r="B87" s="312" t="s">
        <v>508</v>
      </c>
      <c r="C87" s="314" t="s">
        <v>486</v>
      </c>
      <c r="D87" s="314">
        <v>60</v>
      </c>
      <c r="E87" s="315"/>
      <c r="F87" s="316">
        <v>60</v>
      </c>
      <c r="G87" s="315">
        <f t="shared" si="3"/>
        <v>5</v>
      </c>
      <c r="H87" s="315">
        <f t="shared" si="4"/>
        <v>0</v>
      </c>
      <c r="I87" s="315">
        <f t="shared" si="5"/>
        <v>0</v>
      </c>
    </row>
    <row r="88" spans="1:9" ht="30.75" x14ac:dyDescent="0.25">
      <c r="A88" s="174">
        <v>85</v>
      </c>
      <c r="B88" s="312" t="s">
        <v>509</v>
      </c>
      <c r="C88" s="314" t="s">
        <v>486</v>
      </c>
      <c r="D88" s="314">
        <v>40</v>
      </c>
      <c r="E88" s="315"/>
      <c r="F88" s="316">
        <v>40</v>
      </c>
      <c r="G88" s="315">
        <f t="shared" si="3"/>
        <v>3.3333333333333335</v>
      </c>
      <c r="H88" s="315">
        <f t="shared" si="4"/>
        <v>0</v>
      </c>
      <c r="I88" s="315">
        <f t="shared" si="5"/>
        <v>0</v>
      </c>
    </row>
    <row r="89" spans="1:9" ht="30.75" x14ac:dyDescent="0.25">
      <c r="A89" s="174">
        <v>86</v>
      </c>
      <c r="B89" s="312" t="s">
        <v>510</v>
      </c>
      <c r="C89" s="314" t="s">
        <v>486</v>
      </c>
      <c r="D89" s="314">
        <v>700</v>
      </c>
      <c r="E89" s="315"/>
      <c r="F89" s="316">
        <v>700</v>
      </c>
      <c r="G89" s="315">
        <f t="shared" si="3"/>
        <v>58.333333333333336</v>
      </c>
      <c r="H89" s="315">
        <f t="shared" si="4"/>
        <v>0</v>
      </c>
      <c r="I89" s="315">
        <f t="shared" si="5"/>
        <v>0</v>
      </c>
    </row>
    <row r="90" spans="1:9" ht="30.75" x14ac:dyDescent="0.25">
      <c r="A90" s="174">
        <v>87</v>
      </c>
      <c r="B90" s="312" t="s">
        <v>511</v>
      </c>
      <c r="C90" s="314" t="s">
        <v>486</v>
      </c>
      <c r="D90" s="314">
        <v>200</v>
      </c>
      <c r="E90" s="315"/>
      <c r="F90" s="316">
        <v>200</v>
      </c>
      <c r="G90" s="315">
        <f t="shared" si="3"/>
        <v>16.666666666666668</v>
      </c>
      <c r="H90" s="315">
        <f t="shared" si="4"/>
        <v>0</v>
      </c>
      <c r="I90" s="315">
        <f t="shared" si="5"/>
        <v>0</v>
      </c>
    </row>
    <row r="91" spans="1:9" ht="30.75" x14ac:dyDescent="0.25">
      <c r="A91" s="174">
        <v>88</v>
      </c>
      <c r="B91" s="312" t="s">
        <v>512</v>
      </c>
      <c r="C91" s="314" t="s">
        <v>486</v>
      </c>
      <c r="D91" s="314">
        <v>200</v>
      </c>
      <c r="E91" s="315"/>
      <c r="F91" s="316">
        <v>200</v>
      </c>
      <c r="G91" s="315">
        <f t="shared" si="3"/>
        <v>16.666666666666668</v>
      </c>
      <c r="H91" s="315">
        <f t="shared" si="4"/>
        <v>0</v>
      </c>
      <c r="I91" s="315">
        <f t="shared" si="5"/>
        <v>0</v>
      </c>
    </row>
    <row r="92" spans="1:9" ht="30.75" x14ac:dyDescent="0.25">
      <c r="A92" s="174">
        <v>89</v>
      </c>
      <c r="B92" s="312" t="s">
        <v>513</v>
      </c>
      <c r="C92" s="314" t="s">
        <v>486</v>
      </c>
      <c r="D92" s="314">
        <v>200</v>
      </c>
      <c r="E92" s="315"/>
      <c r="F92" s="316">
        <v>200</v>
      </c>
      <c r="G92" s="315">
        <f t="shared" si="3"/>
        <v>16.666666666666668</v>
      </c>
      <c r="H92" s="315">
        <f t="shared" si="4"/>
        <v>0</v>
      </c>
      <c r="I92" s="315">
        <f t="shared" si="5"/>
        <v>0</v>
      </c>
    </row>
    <row r="93" spans="1:9" ht="30.75" x14ac:dyDescent="0.25">
      <c r="A93" s="174">
        <v>90</v>
      </c>
      <c r="B93" s="312" t="s">
        <v>514</v>
      </c>
      <c r="C93" s="314" t="s">
        <v>486</v>
      </c>
      <c r="D93" s="314">
        <v>300</v>
      </c>
      <c r="E93" s="315"/>
      <c r="F93" s="316">
        <v>300</v>
      </c>
      <c r="G93" s="315">
        <f t="shared" si="3"/>
        <v>25</v>
      </c>
      <c r="H93" s="315">
        <f t="shared" si="4"/>
        <v>0</v>
      </c>
      <c r="I93" s="315">
        <f t="shared" si="5"/>
        <v>0</v>
      </c>
    </row>
    <row r="94" spans="1:9" ht="30.75" x14ac:dyDescent="0.25">
      <c r="A94" s="174">
        <v>91</v>
      </c>
      <c r="B94" s="312" t="s">
        <v>515</v>
      </c>
      <c r="C94" s="314" t="s">
        <v>486</v>
      </c>
      <c r="D94" s="314">
        <v>100</v>
      </c>
      <c r="E94" s="315"/>
      <c r="F94" s="316">
        <v>100</v>
      </c>
      <c r="G94" s="315">
        <f t="shared" si="3"/>
        <v>8.3333333333333339</v>
      </c>
      <c r="H94" s="315">
        <f t="shared" si="4"/>
        <v>0</v>
      </c>
      <c r="I94" s="315">
        <f t="shared" si="5"/>
        <v>0</v>
      </c>
    </row>
    <row r="95" spans="1:9" ht="30.75" x14ac:dyDescent="0.25">
      <c r="A95" s="174">
        <v>92</v>
      </c>
      <c r="B95" s="312" t="s">
        <v>516</v>
      </c>
      <c r="C95" s="314" t="s">
        <v>486</v>
      </c>
      <c r="D95" s="314">
        <v>500</v>
      </c>
      <c r="E95" s="315"/>
      <c r="F95" s="316">
        <v>500</v>
      </c>
      <c r="G95" s="315">
        <f t="shared" si="3"/>
        <v>41.666666666666664</v>
      </c>
      <c r="H95" s="315">
        <f t="shared" si="4"/>
        <v>0</v>
      </c>
      <c r="I95" s="315">
        <f t="shared" si="5"/>
        <v>0</v>
      </c>
    </row>
    <row r="96" spans="1:9" ht="30.75" x14ac:dyDescent="0.25">
      <c r="A96" s="174">
        <v>93</v>
      </c>
      <c r="B96" s="312" t="s">
        <v>517</v>
      </c>
      <c r="C96" s="314" t="s">
        <v>486</v>
      </c>
      <c r="D96" s="314">
        <v>500</v>
      </c>
      <c r="E96" s="315"/>
      <c r="F96" s="316">
        <v>500</v>
      </c>
      <c r="G96" s="315">
        <f t="shared" si="3"/>
        <v>41.666666666666664</v>
      </c>
      <c r="H96" s="315">
        <f t="shared" si="4"/>
        <v>0</v>
      </c>
      <c r="I96" s="315">
        <f t="shared" si="5"/>
        <v>0</v>
      </c>
    </row>
    <row r="97" spans="1:9" ht="30.75" x14ac:dyDescent="0.25">
      <c r="A97" s="174">
        <v>94</v>
      </c>
      <c r="B97" s="312" t="s">
        <v>518</v>
      </c>
      <c r="C97" s="314" t="s">
        <v>486</v>
      </c>
      <c r="D97" s="314">
        <v>5000</v>
      </c>
      <c r="E97" s="315"/>
      <c r="F97" s="316">
        <v>5000</v>
      </c>
      <c r="G97" s="315">
        <f t="shared" si="3"/>
        <v>416.66666666666669</v>
      </c>
      <c r="H97" s="315">
        <f t="shared" si="4"/>
        <v>0</v>
      </c>
      <c r="I97" s="315">
        <f t="shared" si="5"/>
        <v>0</v>
      </c>
    </row>
    <row r="98" spans="1:9" ht="30.75" x14ac:dyDescent="0.25">
      <c r="A98" s="174">
        <v>95</v>
      </c>
      <c r="B98" s="312" t="s">
        <v>519</v>
      </c>
      <c r="C98" s="314" t="s">
        <v>486</v>
      </c>
      <c r="D98" s="314">
        <v>1200</v>
      </c>
      <c r="E98" s="315"/>
      <c r="F98" s="316">
        <v>1200</v>
      </c>
      <c r="G98" s="315">
        <f t="shared" si="3"/>
        <v>100</v>
      </c>
      <c r="H98" s="315">
        <f t="shared" si="4"/>
        <v>0</v>
      </c>
      <c r="I98" s="315">
        <f t="shared" si="5"/>
        <v>0</v>
      </c>
    </row>
    <row r="99" spans="1:9" ht="30.75" x14ac:dyDescent="0.25">
      <c r="A99" s="174">
        <v>96</v>
      </c>
      <c r="B99" s="312" t="s">
        <v>520</v>
      </c>
      <c r="C99" s="314" t="s">
        <v>486</v>
      </c>
      <c r="D99" s="314">
        <v>5000</v>
      </c>
      <c r="E99" s="315"/>
      <c r="F99" s="316">
        <v>5000</v>
      </c>
      <c r="G99" s="315">
        <f t="shared" si="3"/>
        <v>416.66666666666669</v>
      </c>
      <c r="H99" s="315">
        <f t="shared" si="4"/>
        <v>0</v>
      </c>
      <c r="I99" s="315">
        <f t="shared" si="5"/>
        <v>0</v>
      </c>
    </row>
    <row r="100" spans="1:9" ht="30.75" x14ac:dyDescent="0.25">
      <c r="A100" s="174">
        <v>97</v>
      </c>
      <c r="B100" s="312" t="s">
        <v>521</v>
      </c>
      <c r="C100" s="314" t="s">
        <v>486</v>
      </c>
      <c r="D100" s="314">
        <v>3500</v>
      </c>
      <c r="E100" s="315"/>
      <c r="F100" s="316">
        <v>3500</v>
      </c>
      <c r="G100" s="315">
        <f t="shared" si="3"/>
        <v>291.66666666666669</v>
      </c>
      <c r="H100" s="315">
        <f t="shared" si="4"/>
        <v>0</v>
      </c>
      <c r="I100" s="315">
        <f t="shared" si="5"/>
        <v>0</v>
      </c>
    </row>
    <row r="101" spans="1:9" ht="30.75" x14ac:dyDescent="0.25">
      <c r="A101" s="174">
        <v>98</v>
      </c>
      <c r="B101" s="312" t="s">
        <v>522</v>
      </c>
      <c r="C101" s="314" t="s">
        <v>486</v>
      </c>
      <c r="D101" s="314">
        <v>600</v>
      </c>
      <c r="E101" s="315"/>
      <c r="F101" s="316">
        <v>600</v>
      </c>
      <c r="G101" s="315">
        <f t="shared" si="3"/>
        <v>50</v>
      </c>
      <c r="H101" s="315">
        <f t="shared" si="4"/>
        <v>0</v>
      </c>
      <c r="I101" s="315">
        <f t="shared" si="5"/>
        <v>0</v>
      </c>
    </row>
    <row r="102" spans="1:9" ht="30.75" x14ac:dyDescent="0.25">
      <c r="A102" s="174">
        <v>99</v>
      </c>
      <c r="B102" s="312" t="s">
        <v>523</v>
      </c>
      <c r="C102" s="314" t="s">
        <v>486</v>
      </c>
      <c r="D102" s="314">
        <v>1100</v>
      </c>
      <c r="E102" s="315"/>
      <c r="F102" s="316">
        <v>1100</v>
      </c>
      <c r="G102" s="315">
        <f t="shared" si="3"/>
        <v>91.666666666666671</v>
      </c>
      <c r="H102" s="315">
        <f t="shared" si="4"/>
        <v>0</v>
      </c>
      <c r="I102" s="315">
        <f t="shared" si="5"/>
        <v>0</v>
      </c>
    </row>
    <row r="103" spans="1:9" ht="30.75" x14ac:dyDescent="0.25">
      <c r="A103" s="174">
        <v>100</v>
      </c>
      <c r="B103" s="312" t="s">
        <v>524</v>
      </c>
      <c r="C103" s="314" t="s">
        <v>486</v>
      </c>
      <c r="D103" s="314">
        <v>1100</v>
      </c>
      <c r="E103" s="315"/>
      <c r="F103" s="316">
        <v>1100</v>
      </c>
      <c r="G103" s="315">
        <f t="shared" si="3"/>
        <v>91.666666666666671</v>
      </c>
      <c r="H103" s="315">
        <f t="shared" si="4"/>
        <v>0</v>
      </c>
      <c r="I103" s="315">
        <f t="shared" si="5"/>
        <v>0</v>
      </c>
    </row>
    <row r="104" spans="1:9" ht="30.75" x14ac:dyDescent="0.25">
      <c r="A104" s="174">
        <v>101</v>
      </c>
      <c r="B104" s="312" t="s">
        <v>525</v>
      </c>
      <c r="C104" s="314" t="s">
        <v>486</v>
      </c>
      <c r="D104" s="314">
        <v>600</v>
      </c>
      <c r="E104" s="315"/>
      <c r="F104" s="316">
        <v>600</v>
      </c>
      <c r="G104" s="315">
        <f t="shared" si="3"/>
        <v>50</v>
      </c>
      <c r="H104" s="315">
        <f t="shared" si="4"/>
        <v>0</v>
      </c>
      <c r="I104" s="315">
        <f t="shared" si="5"/>
        <v>0</v>
      </c>
    </row>
    <row r="105" spans="1:9" ht="30.75" x14ac:dyDescent="0.25">
      <c r="A105" s="174">
        <v>102</v>
      </c>
      <c r="B105" s="312" t="s">
        <v>526</v>
      </c>
      <c r="C105" s="314" t="s">
        <v>486</v>
      </c>
      <c r="D105" s="314">
        <v>10</v>
      </c>
      <c r="E105" s="315"/>
      <c r="F105" s="316">
        <v>10</v>
      </c>
      <c r="G105" s="315">
        <f t="shared" si="3"/>
        <v>0.83333333333333337</v>
      </c>
      <c r="H105" s="315">
        <f t="shared" si="4"/>
        <v>0</v>
      </c>
      <c r="I105" s="315">
        <f t="shared" si="5"/>
        <v>0</v>
      </c>
    </row>
    <row r="106" spans="1:9" ht="30.75" x14ac:dyDescent="0.25">
      <c r="A106" s="174">
        <v>103</v>
      </c>
      <c r="B106" s="312" t="s">
        <v>527</v>
      </c>
      <c r="C106" s="314" t="s">
        <v>486</v>
      </c>
      <c r="D106" s="314">
        <v>600</v>
      </c>
      <c r="E106" s="315"/>
      <c r="F106" s="316">
        <v>600</v>
      </c>
      <c r="G106" s="315">
        <f t="shared" si="3"/>
        <v>50</v>
      </c>
      <c r="H106" s="315">
        <f t="shared" si="4"/>
        <v>0</v>
      </c>
      <c r="I106" s="315">
        <f t="shared" si="5"/>
        <v>0</v>
      </c>
    </row>
    <row r="107" spans="1:9" ht="30.75" x14ac:dyDescent="0.25">
      <c r="A107" s="174">
        <v>104</v>
      </c>
      <c r="B107" s="312" t="s">
        <v>528</v>
      </c>
      <c r="C107" s="314" t="s">
        <v>486</v>
      </c>
      <c r="D107" s="314">
        <v>800</v>
      </c>
      <c r="E107" s="315"/>
      <c r="F107" s="316">
        <v>800</v>
      </c>
      <c r="G107" s="315">
        <f t="shared" si="3"/>
        <v>66.666666666666671</v>
      </c>
      <c r="H107" s="315">
        <f t="shared" si="4"/>
        <v>0</v>
      </c>
      <c r="I107" s="315">
        <f t="shared" si="5"/>
        <v>0</v>
      </c>
    </row>
    <row r="108" spans="1:9" ht="30.75" x14ac:dyDescent="0.25">
      <c r="A108" s="174">
        <v>105</v>
      </c>
      <c r="B108" s="312" t="s">
        <v>529</v>
      </c>
      <c r="C108" s="314" t="s">
        <v>486</v>
      </c>
      <c r="D108" s="314">
        <v>200</v>
      </c>
      <c r="E108" s="315"/>
      <c r="F108" s="316">
        <v>200</v>
      </c>
      <c r="G108" s="315">
        <f t="shared" si="3"/>
        <v>16.666666666666668</v>
      </c>
      <c r="H108" s="315">
        <f t="shared" si="4"/>
        <v>0</v>
      </c>
      <c r="I108" s="315">
        <f t="shared" si="5"/>
        <v>0</v>
      </c>
    </row>
    <row r="109" spans="1:9" ht="30.75" x14ac:dyDescent="0.25">
      <c r="A109" s="174">
        <v>106</v>
      </c>
      <c r="B109" s="312" t="s">
        <v>530</v>
      </c>
      <c r="C109" s="314" t="s">
        <v>486</v>
      </c>
      <c r="D109" s="314">
        <f>186+364</f>
        <v>550</v>
      </c>
      <c r="E109" s="315"/>
      <c r="F109" s="316">
        <v>550</v>
      </c>
      <c r="G109" s="315">
        <f t="shared" si="3"/>
        <v>45.833333333333336</v>
      </c>
      <c r="H109" s="315">
        <f t="shared" si="4"/>
        <v>0</v>
      </c>
      <c r="I109" s="315">
        <f t="shared" si="5"/>
        <v>0</v>
      </c>
    </row>
    <row r="110" spans="1:9" ht="30.75" x14ac:dyDescent="0.25">
      <c r="A110" s="174">
        <v>107</v>
      </c>
      <c r="B110" s="312" t="s">
        <v>531</v>
      </c>
      <c r="C110" s="314" t="s">
        <v>486</v>
      </c>
      <c r="D110" s="314">
        <v>100</v>
      </c>
      <c r="E110" s="315"/>
      <c r="F110" s="316">
        <v>100</v>
      </c>
      <c r="G110" s="315">
        <f t="shared" si="3"/>
        <v>8.3333333333333339</v>
      </c>
      <c r="H110" s="315">
        <f t="shared" si="4"/>
        <v>0</v>
      </c>
      <c r="I110" s="315">
        <f t="shared" si="5"/>
        <v>0</v>
      </c>
    </row>
    <row r="111" spans="1:9" ht="30.75" x14ac:dyDescent="0.25">
      <c r="A111" s="174">
        <v>108</v>
      </c>
      <c r="B111" s="312" t="s">
        <v>532</v>
      </c>
      <c r="C111" s="314" t="s">
        <v>486</v>
      </c>
      <c r="D111" s="314">
        <v>600</v>
      </c>
      <c r="E111" s="315"/>
      <c r="F111" s="316">
        <v>600</v>
      </c>
      <c r="G111" s="315">
        <f t="shared" si="3"/>
        <v>50</v>
      </c>
      <c r="H111" s="315">
        <f t="shared" si="4"/>
        <v>0</v>
      </c>
      <c r="I111" s="315">
        <f t="shared" si="5"/>
        <v>0</v>
      </c>
    </row>
    <row r="112" spans="1:9" ht="30.75" x14ac:dyDescent="0.25">
      <c r="A112" s="174">
        <v>109</v>
      </c>
      <c r="B112" s="312" t="s">
        <v>533</v>
      </c>
      <c r="C112" s="314" t="s">
        <v>486</v>
      </c>
      <c r="D112" s="314">
        <v>3500</v>
      </c>
      <c r="E112" s="315"/>
      <c r="F112" s="316">
        <v>3500</v>
      </c>
      <c r="G112" s="315">
        <f t="shared" si="3"/>
        <v>291.66666666666669</v>
      </c>
      <c r="H112" s="315">
        <f t="shared" si="4"/>
        <v>0</v>
      </c>
      <c r="I112" s="315">
        <f t="shared" si="5"/>
        <v>0</v>
      </c>
    </row>
    <row r="113" spans="1:9" ht="30.75" x14ac:dyDescent="0.25">
      <c r="A113" s="174">
        <v>110</v>
      </c>
      <c r="B113" s="312" t="s">
        <v>534</v>
      </c>
      <c r="C113" s="314" t="s">
        <v>486</v>
      </c>
      <c r="D113" s="314">
        <v>800</v>
      </c>
      <c r="E113" s="315"/>
      <c r="F113" s="316">
        <v>800</v>
      </c>
      <c r="G113" s="315">
        <f t="shared" si="3"/>
        <v>66.666666666666671</v>
      </c>
      <c r="H113" s="315">
        <f t="shared" si="4"/>
        <v>0</v>
      </c>
      <c r="I113" s="315">
        <f t="shared" si="5"/>
        <v>0</v>
      </c>
    </row>
    <row r="114" spans="1:9" ht="30.75" x14ac:dyDescent="0.25">
      <c r="A114" s="174">
        <v>111</v>
      </c>
      <c r="B114" s="312" t="s">
        <v>535</v>
      </c>
      <c r="C114" s="314" t="s">
        <v>423</v>
      </c>
      <c r="D114" s="314">
        <v>500</v>
      </c>
      <c r="E114" s="315"/>
      <c r="F114" s="316">
        <v>500</v>
      </c>
      <c r="G114" s="315">
        <f t="shared" si="3"/>
        <v>41.666666666666664</v>
      </c>
      <c r="H114" s="315">
        <f t="shared" si="4"/>
        <v>0</v>
      </c>
      <c r="I114" s="315">
        <f t="shared" si="5"/>
        <v>0</v>
      </c>
    </row>
    <row r="115" spans="1:9" ht="30.75" x14ac:dyDescent="0.25">
      <c r="A115" s="174">
        <v>112</v>
      </c>
      <c r="B115" s="312" t="s">
        <v>536</v>
      </c>
      <c r="C115" s="314" t="s">
        <v>423</v>
      </c>
      <c r="D115" s="314">
        <v>200</v>
      </c>
      <c r="E115" s="315"/>
      <c r="F115" s="316">
        <v>200</v>
      </c>
      <c r="G115" s="315">
        <f t="shared" si="3"/>
        <v>16.666666666666668</v>
      </c>
      <c r="H115" s="315">
        <f t="shared" si="4"/>
        <v>0</v>
      </c>
      <c r="I115" s="315">
        <f t="shared" si="5"/>
        <v>0</v>
      </c>
    </row>
    <row r="116" spans="1:9" ht="30.75" x14ac:dyDescent="0.25">
      <c r="A116" s="174">
        <v>113</v>
      </c>
      <c r="B116" s="312" t="s">
        <v>537</v>
      </c>
      <c r="C116" s="314" t="s">
        <v>423</v>
      </c>
      <c r="D116" s="314">
        <v>20</v>
      </c>
      <c r="E116" s="315"/>
      <c r="F116" s="316">
        <v>20</v>
      </c>
      <c r="G116" s="315">
        <f t="shared" si="3"/>
        <v>1.6666666666666667</v>
      </c>
      <c r="H116" s="315">
        <f t="shared" si="4"/>
        <v>0</v>
      </c>
      <c r="I116" s="315">
        <f t="shared" si="5"/>
        <v>0</v>
      </c>
    </row>
    <row r="117" spans="1:9" ht="30.75" x14ac:dyDescent="0.25">
      <c r="A117" s="174">
        <v>114</v>
      </c>
      <c r="B117" s="312" t="s">
        <v>786</v>
      </c>
      <c r="C117" s="314" t="s">
        <v>423</v>
      </c>
      <c r="D117" s="314">
        <v>40</v>
      </c>
      <c r="E117" s="315"/>
      <c r="F117" s="316">
        <v>40</v>
      </c>
      <c r="G117" s="315">
        <f t="shared" si="3"/>
        <v>3.3333333333333335</v>
      </c>
      <c r="H117" s="315">
        <f t="shared" si="4"/>
        <v>0</v>
      </c>
      <c r="I117" s="315">
        <f t="shared" si="5"/>
        <v>0</v>
      </c>
    </row>
    <row r="118" spans="1:9" ht="30.75" x14ac:dyDescent="0.25">
      <c r="A118" s="174">
        <v>115</v>
      </c>
      <c r="B118" s="312" t="s">
        <v>538</v>
      </c>
      <c r="C118" s="314" t="s">
        <v>423</v>
      </c>
      <c r="D118" s="314">
        <v>24</v>
      </c>
      <c r="E118" s="315"/>
      <c r="F118" s="316">
        <v>24</v>
      </c>
      <c r="G118" s="315">
        <f t="shared" ref="G118:G153" si="6">SUM(F118/12)</f>
        <v>2</v>
      </c>
      <c r="H118" s="315">
        <f t="shared" ref="H118:H153" si="7">SUM(E118*G118)</f>
        <v>0</v>
      </c>
      <c r="I118" s="315">
        <f t="shared" ref="I118:I153" si="8">SUM(E118*F118)</f>
        <v>0</v>
      </c>
    </row>
    <row r="119" spans="1:9" ht="30.75" x14ac:dyDescent="0.25">
      <c r="A119" s="174">
        <v>116</v>
      </c>
      <c r="B119" s="312" t="s">
        <v>539</v>
      </c>
      <c r="C119" s="314" t="s">
        <v>423</v>
      </c>
      <c r="D119" s="314">
        <v>40</v>
      </c>
      <c r="E119" s="315"/>
      <c r="F119" s="316">
        <v>40</v>
      </c>
      <c r="G119" s="315">
        <f t="shared" si="6"/>
        <v>3.3333333333333335</v>
      </c>
      <c r="H119" s="315">
        <f t="shared" si="7"/>
        <v>0</v>
      </c>
      <c r="I119" s="315">
        <f t="shared" si="8"/>
        <v>0</v>
      </c>
    </row>
    <row r="120" spans="1:9" ht="30.75" x14ac:dyDescent="0.25">
      <c r="A120" s="174">
        <v>117</v>
      </c>
      <c r="B120" s="312" t="s">
        <v>540</v>
      </c>
      <c r="C120" s="314" t="s">
        <v>423</v>
      </c>
      <c r="D120" s="314">
        <v>1000</v>
      </c>
      <c r="E120" s="315"/>
      <c r="F120" s="316">
        <v>1000</v>
      </c>
      <c r="G120" s="315">
        <f t="shared" si="6"/>
        <v>83.333333333333329</v>
      </c>
      <c r="H120" s="315">
        <f t="shared" si="7"/>
        <v>0</v>
      </c>
      <c r="I120" s="315">
        <f t="shared" si="8"/>
        <v>0</v>
      </c>
    </row>
    <row r="121" spans="1:9" ht="30.75" x14ac:dyDescent="0.25">
      <c r="A121" s="174">
        <v>118</v>
      </c>
      <c r="B121" s="312" t="s">
        <v>541</v>
      </c>
      <c r="C121" s="314" t="s">
        <v>423</v>
      </c>
      <c r="D121" s="314">
        <v>6</v>
      </c>
      <c r="E121" s="315"/>
      <c r="F121" s="316">
        <v>6</v>
      </c>
      <c r="G121" s="315">
        <f t="shared" si="6"/>
        <v>0.5</v>
      </c>
      <c r="H121" s="315">
        <f t="shared" si="7"/>
        <v>0</v>
      </c>
      <c r="I121" s="315">
        <f t="shared" si="8"/>
        <v>0</v>
      </c>
    </row>
    <row r="122" spans="1:9" ht="30.75" x14ac:dyDescent="0.25">
      <c r="A122" s="174">
        <v>119</v>
      </c>
      <c r="B122" s="312" t="s">
        <v>542</v>
      </c>
      <c r="C122" s="314" t="s">
        <v>423</v>
      </c>
      <c r="D122" s="314">
        <v>6</v>
      </c>
      <c r="E122" s="315"/>
      <c r="F122" s="316">
        <v>6</v>
      </c>
      <c r="G122" s="315">
        <f t="shared" si="6"/>
        <v>0.5</v>
      </c>
      <c r="H122" s="315">
        <f t="shared" si="7"/>
        <v>0</v>
      </c>
      <c r="I122" s="315">
        <f t="shared" si="8"/>
        <v>0</v>
      </c>
    </row>
    <row r="123" spans="1:9" ht="30.75" x14ac:dyDescent="0.25">
      <c r="A123" s="174">
        <v>120</v>
      </c>
      <c r="B123" s="312" t="s">
        <v>543</v>
      </c>
      <c r="C123" s="314" t="s">
        <v>423</v>
      </c>
      <c r="D123" s="314">
        <v>6</v>
      </c>
      <c r="E123" s="315"/>
      <c r="F123" s="316">
        <v>6</v>
      </c>
      <c r="G123" s="315">
        <f t="shared" si="6"/>
        <v>0.5</v>
      </c>
      <c r="H123" s="315">
        <f t="shared" si="7"/>
        <v>0</v>
      </c>
      <c r="I123" s="315">
        <f t="shared" si="8"/>
        <v>0</v>
      </c>
    </row>
    <row r="124" spans="1:9" ht="30.75" x14ac:dyDescent="0.25">
      <c r="A124" s="174">
        <v>121</v>
      </c>
      <c r="B124" s="312" t="s">
        <v>544</v>
      </c>
      <c r="C124" s="314" t="s">
        <v>423</v>
      </c>
      <c r="D124" s="314">
        <v>6</v>
      </c>
      <c r="E124" s="315"/>
      <c r="F124" s="316">
        <v>6</v>
      </c>
      <c r="G124" s="315">
        <f t="shared" si="6"/>
        <v>0.5</v>
      </c>
      <c r="H124" s="315">
        <f t="shared" si="7"/>
        <v>0</v>
      </c>
      <c r="I124" s="315">
        <f t="shared" si="8"/>
        <v>0</v>
      </c>
    </row>
    <row r="125" spans="1:9" ht="31.15" customHeight="1" x14ac:dyDescent="0.25">
      <c r="A125" s="174">
        <v>122</v>
      </c>
      <c r="B125" s="312" t="s">
        <v>545</v>
      </c>
      <c r="C125" s="314" t="s">
        <v>423</v>
      </c>
      <c r="D125" s="314">
        <v>3</v>
      </c>
      <c r="E125" s="315"/>
      <c r="F125" s="316">
        <v>3</v>
      </c>
      <c r="G125" s="315">
        <f t="shared" si="6"/>
        <v>0.25</v>
      </c>
      <c r="H125" s="315">
        <f t="shared" si="7"/>
        <v>0</v>
      </c>
      <c r="I125" s="315">
        <f t="shared" si="8"/>
        <v>0</v>
      </c>
    </row>
    <row r="126" spans="1:9" ht="15.75" x14ac:dyDescent="0.25">
      <c r="A126" s="174">
        <v>123</v>
      </c>
      <c r="B126" s="312" t="s">
        <v>546</v>
      </c>
      <c r="C126" s="314" t="s">
        <v>423</v>
      </c>
      <c r="D126" s="314">
        <v>20</v>
      </c>
      <c r="E126" s="315"/>
      <c r="F126" s="316">
        <v>20</v>
      </c>
      <c r="G126" s="315">
        <f t="shared" si="6"/>
        <v>1.6666666666666667</v>
      </c>
      <c r="H126" s="315">
        <f t="shared" si="7"/>
        <v>0</v>
      </c>
      <c r="I126" s="315">
        <f t="shared" si="8"/>
        <v>0</v>
      </c>
    </row>
    <row r="127" spans="1:9" ht="30.75" x14ac:dyDescent="0.25">
      <c r="A127" s="174">
        <v>124</v>
      </c>
      <c r="B127" s="312" t="s">
        <v>547</v>
      </c>
      <c r="C127" s="314" t="s">
        <v>423</v>
      </c>
      <c r="D127" s="314">
        <v>30</v>
      </c>
      <c r="E127" s="315"/>
      <c r="F127" s="316">
        <v>30</v>
      </c>
      <c r="G127" s="315">
        <f t="shared" si="6"/>
        <v>2.5</v>
      </c>
      <c r="H127" s="315">
        <f t="shared" si="7"/>
        <v>0</v>
      </c>
      <c r="I127" s="315">
        <f t="shared" si="8"/>
        <v>0</v>
      </c>
    </row>
    <row r="128" spans="1:9" ht="30.75" x14ac:dyDescent="0.25">
      <c r="A128" s="174">
        <v>125</v>
      </c>
      <c r="B128" s="312" t="s">
        <v>548</v>
      </c>
      <c r="C128" s="314" t="s">
        <v>423</v>
      </c>
      <c r="D128" s="314">
        <v>30</v>
      </c>
      <c r="E128" s="315"/>
      <c r="F128" s="316">
        <v>30</v>
      </c>
      <c r="G128" s="315">
        <f t="shared" si="6"/>
        <v>2.5</v>
      </c>
      <c r="H128" s="315">
        <f t="shared" si="7"/>
        <v>0</v>
      </c>
      <c r="I128" s="315">
        <f t="shared" si="8"/>
        <v>0</v>
      </c>
    </row>
    <row r="129" spans="1:9" ht="30.75" x14ac:dyDescent="0.25">
      <c r="A129" s="174">
        <v>126</v>
      </c>
      <c r="B129" s="312" t="s">
        <v>549</v>
      </c>
      <c r="C129" s="314" t="s">
        <v>423</v>
      </c>
      <c r="D129" s="314">
        <v>30</v>
      </c>
      <c r="E129" s="315"/>
      <c r="F129" s="316">
        <v>30</v>
      </c>
      <c r="G129" s="315">
        <f t="shared" si="6"/>
        <v>2.5</v>
      </c>
      <c r="H129" s="315">
        <f t="shared" si="7"/>
        <v>0</v>
      </c>
      <c r="I129" s="315">
        <f t="shared" si="8"/>
        <v>0</v>
      </c>
    </row>
    <row r="130" spans="1:9" ht="30.75" x14ac:dyDescent="0.25">
      <c r="A130" s="174">
        <v>127</v>
      </c>
      <c r="B130" s="312" t="s">
        <v>550</v>
      </c>
      <c r="C130" s="314" t="s">
        <v>423</v>
      </c>
      <c r="D130" s="314">
        <v>300</v>
      </c>
      <c r="E130" s="315"/>
      <c r="F130" s="316">
        <v>300</v>
      </c>
      <c r="G130" s="315">
        <f t="shared" si="6"/>
        <v>25</v>
      </c>
      <c r="H130" s="315">
        <f t="shared" si="7"/>
        <v>0</v>
      </c>
      <c r="I130" s="315">
        <f t="shared" si="8"/>
        <v>0</v>
      </c>
    </row>
    <row r="131" spans="1:9" ht="15.75" x14ac:dyDescent="0.25">
      <c r="A131" s="174">
        <v>128</v>
      </c>
      <c r="B131" s="312" t="s">
        <v>551</v>
      </c>
      <c r="C131" s="314" t="s">
        <v>423</v>
      </c>
      <c r="D131" s="314">
        <v>80</v>
      </c>
      <c r="E131" s="315"/>
      <c r="F131" s="316">
        <v>80</v>
      </c>
      <c r="G131" s="315">
        <f t="shared" si="6"/>
        <v>6.666666666666667</v>
      </c>
      <c r="H131" s="315">
        <f t="shared" si="7"/>
        <v>0</v>
      </c>
      <c r="I131" s="315">
        <f t="shared" si="8"/>
        <v>0</v>
      </c>
    </row>
    <row r="132" spans="1:9" ht="30.75" x14ac:dyDescent="0.25">
      <c r="A132" s="174">
        <v>129</v>
      </c>
      <c r="B132" s="312" t="s">
        <v>552</v>
      </c>
      <c r="C132" s="314" t="s">
        <v>423</v>
      </c>
      <c r="D132" s="314">
        <v>40</v>
      </c>
      <c r="E132" s="315"/>
      <c r="F132" s="316">
        <v>40</v>
      </c>
      <c r="G132" s="315">
        <f t="shared" si="6"/>
        <v>3.3333333333333335</v>
      </c>
      <c r="H132" s="315">
        <f t="shared" si="7"/>
        <v>0</v>
      </c>
      <c r="I132" s="315">
        <f t="shared" si="8"/>
        <v>0</v>
      </c>
    </row>
    <row r="133" spans="1:9" ht="30.75" x14ac:dyDescent="0.25">
      <c r="A133" s="174">
        <v>130</v>
      </c>
      <c r="B133" s="312" t="s">
        <v>553</v>
      </c>
      <c r="C133" s="314" t="s">
        <v>423</v>
      </c>
      <c r="D133" s="314">
        <v>99</v>
      </c>
      <c r="E133" s="315"/>
      <c r="F133" s="316">
        <v>99</v>
      </c>
      <c r="G133" s="315">
        <f t="shared" si="6"/>
        <v>8.25</v>
      </c>
      <c r="H133" s="315">
        <f t="shared" si="7"/>
        <v>0</v>
      </c>
      <c r="I133" s="315">
        <f t="shared" si="8"/>
        <v>0</v>
      </c>
    </row>
    <row r="134" spans="1:9" ht="30.75" x14ac:dyDescent="0.25">
      <c r="A134" s="174">
        <v>131</v>
      </c>
      <c r="B134" s="312" t="s">
        <v>554</v>
      </c>
      <c r="C134" s="314" t="s">
        <v>423</v>
      </c>
      <c r="D134" s="314">
        <v>1</v>
      </c>
      <c r="E134" s="315"/>
      <c r="F134" s="316">
        <v>1</v>
      </c>
      <c r="G134" s="315">
        <f t="shared" si="6"/>
        <v>8.3333333333333329E-2</v>
      </c>
      <c r="H134" s="315">
        <f t="shared" si="7"/>
        <v>0</v>
      </c>
      <c r="I134" s="315">
        <f t="shared" si="8"/>
        <v>0</v>
      </c>
    </row>
    <row r="135" spans="1:9" ht="15.75" x14ac:dyDescent="0.25">
      <c r="A135" s="174">
        <v>132</v>
      </c>
      <c r="B135" s="312" t="s">
        <v>555</v>
      </c>
      <c r="C135" s="314" t="s">
        <v>423</v>
      </c>
      <c r="D135" s="314">
        <v>1</v>
      </c>
      <c r="E135" s="315"/>
      <c r="F135" s="316">
        <v>1</v>
      </c>
      <c r="G135" s="315">
        <f t="shared" si="6"/>
        <v>8.3333333333333329E-2</v>
      </c>
      <c r="H135" s="315">
        <f t="shared" si="7"/>
        <v>0</v>
      </c>
      <c r="I135" s="315">
        <f t="shared" si="8"/>
        <v>0</v>
      </c>
    </row>
    <row r="136" spans="1:9" ht="30.75" x14ac:dyDescent="0.25">
      <c r="A136" s="174">
        <v>133</v>
      </c>
      <c r="B136" s="312" t="s">
        <v>556</v>
      </c>
      <c r="C136" s="314" t="s">
        <v>423</v>
      </c>
      <c r="D136" s="314">
        <v>1</v>
      </c>
      <c r="E136" s="315"/>
      <c r="F136" s="316">
        <v>1</v>
      </c>
      <c r="G136" s="315">
        <f t="shared" si="6"/>
        <v>8.3333333333333329E-2</v>
      </c>
      <c r="H136" s="315">
        <f t="shared" si="7"/>
        <v>0</v>
      </c>
      <c r="I136" s="315">
        <f t="shared" si="8"/>
        <v>0</v>
      </c>
    </row>
    <row r="137" spans="1:9" ht="30.75" x14ac:dyDescent="0.25">
      <c r="A137" s="174">
        <v>134</v>
      </c>
      <c r="B137" s="312" t="s">
        <v>557</v>
      </c>
      <c r="C137" s="314" t="s">
        <v>423</v>
      </c>
      <c r="D137" s="314">
        <v>2</v>
      </c>
      <c r="E137" s="315"/>
      <c r="F137" s="316">
        <v>2</v>
      </c>
      <c r="G137" s="315">
        <f t="shared" si="6"/>
        <v>0.16666666666666666</v>
      </c>
      <c r="H137" s="315">
        <f t="shared" si="7"/>
        <v>0</v>
      </c>
      <c r="I137" s="315">
        <f t="shared" si="8"/>
        <v>0</v>
      </c>
    </row>
    <row r="138" spans="1:9" ht="30.75" x14ac:dyDescent="0.25">
      <c r="A138" s="174">
        <v>135</v>
      </c>
      <c r="B138" s="312" t="s">
        <v>558</v>
      </c>
      <c r="C138" s="314" t="s">
        <v>423</v>
      </c>
      <c r="D138" s="314">
        <v>300</v>
      </c>
      <c r="E138" s="315"/>
      <c r="F138" s="316">
        <v>300</v>
      </c>
      <c r="G138" s="315">
        <f t="shared" si="6"/>
        <v>25</v>
      </c>
      <c r="H138" s="315">
        <f t="shared" si="7"/>
        <v>0</v>
      </c>
      <c r="I138" s="315">
        <f t="shared" si="8"/>
        <v>0</v>
      </c>
    </row>
    <row r="139" spans="1:9" ht="30.75" x14ac:dyDescent="0.25">
      <c r="A139" s="174">
        <v>136</v>
      </c>
      <c r="B139" s="312" t="s">
        <v>559</v>
      </c>
      <c r="C139" s="314" t="s">
        <v>423</v>
      </c>
      <c r="D139" s="314">
        <v>50</v>
      </c>
      <c r="E139" s="315"/>
      <c r="F139" s="316">
        <v>50</v>
      </c>
      <c r="G139" s="315">
        <f t="shared" si="6"/>
        <v>4.166666666666667</v>
      </c>
      <c r="H139" s="315">
        <f t="shared" si="7"/>
        <v>0</v>
      </c>
      <c r="I139" s="315">
        <f t="shared" si="8"/>
        <v>0</v>
      </c>
    </row>
    <row r="140" spans="1:9" ht="30.75" x14ac:dyDescent="0.25">
      <c r="A140" s="174">
        <v>137</v>
      </c>
      <c r="B140" s="312" t="s">
        <v>560</v>
      </c>
      <c r="C140" s="314" t="s">
        <v>423</v>
      </c>
      <c r="D140" s="314">
        <v>120</v>
      </c>
      <c r="E140" s="315"/>
      <c r="F140" s="316">
        <v>120</v>
      </c>
      <c r="G140" s="315">
        <f t="shared" si="6"/>
        <v>10</v>
      </c>
      <c r="H140" s="315">
        <f t="shared" si="7"/>
        <v>0</v>
      </c>
      <c r="I140" s="315">
        <f t="shared" si="8"/>
        <v>0</v>
      </c>
    </row>
    <row r="141" spans="1:9" ht="30.75" x14ac:dyDescent="0.25">
      <c r="A141" s="174">
        <v>138</v>
      </c>
      <c r="B141" s="312" t="s">
        <v>561</v>
      </c>
      <c r="C141" s="314" t="s">
        <v>423</v>
      </c>
      <c r="D141" s="314">
        <v>4</v>
      </c>
      <c r="E141" s="315"/>
      <c r="F141" s="316">
        <v>4</v>
      </c>
      <c r="G141" s="315">
        <f t="shared" si="6"/>
        <v>0.33333333333333331</v>
      </c>
      <c r="H141" s="315">
        <f t="shared" si="7"/>
        <v>0</v>
      </c>
      <c r="I141" s="315">
        <f t="shared" si="8"/>
        <v>0</v>
      </c>
    </row>
    <row r="142" spans="1:9" ht="30.75" x14ac:dyDescent="0.25">
      <c r="A142" s="174">
        <v>139</v>
      </c>
      <c r="B142" s="312" t="s">
        <v>562</v>
      </c>
      <c r="C142" s="314" t="s">
        <v>423</v>
      </c>
      <c r="D142" s="314">
        <v>4</v>
      </c>
      <c r="E142" s="315"/>
      <c r="F142" s="316">
        <v>4</v>
      </c>
      <c r="G142" s="315">
        <f t="shared" si="6"/>
        <v>0.33333333333333331</v>
      </c>
      <c r="H142" s="315">
        <f t="shared" si="7"/>
        <v>0</v>
      </c>
      <c r="I142" s="315">
        <f t="shared" si="8"/>
        <v>0</v>
      </c>
    </row>
    <row r="143" spans="1:9" ht="15.75" x14ac:dyDescent="0.25">
      <c r="A143" s="174">
        <v>140</v>
      </c>
      <c r="B143" s="312" t="s">
        <v>563</v>
      </c>
      <c r="C143" s="314" t="s">
        <v>423</v>
      </c>
      <c r="D143" s="314">
        <v>15</v>
      </c>
      <c r="E143" s="315"/>
      <c r="F143" s="316">
        <v>15</v>
      </c>
      <c r="G143" s="315">
        <f t="shared" si="6"/>
        <v>1.25</v>
      </c>
      <c r="H143" s="315">
        <f t="shared" si="7"/>
        <v>0</v>
      </c>
      <c r="I143" s="315">
        <f t="shared" si="8"/>
        <v>0</v>
      </c>
    </row>
    <row r="144" spans="1:9" ht="30.75" x14ac:dyDescent="0.25">
      <c r="A144" s="174">
        <v>141</v>
      </c>
      <c r="B144" s="312" t="s">
        <v>564</v>
      </c>
      <c r="C144" s="314" t="s">
        <v>423</v>
      </c>
      <c r="D144" s="314">
        <v>12</v>
      </c>
      <c r="E144" s="315"/>
      <c r="F144" s="316">
        <v>12</v>
      </c>
      <c r="G144" s="315">
        <f t="shared" si="6"/>
        <v>1</v>
      </c>
      <c r="H144" s="315">
        <f t="shared" si="7"/>
        <v>0</v>
      </c>
      <c r="I144" s="315">
        <f t="shared" si="8"/>
        <v>0</v>
      </c>
    </row>
    <row r="145" spans="1:9" ht="30.75" x14ac:dyDescent="0.25">
      <c r="A145" s="174">
        <v>142</v>
      </c>
      <c r="B145" s="312" t="s">
        <v>565</v>
      </c>
      <c r="C145" s="314" t="s">
        <v>423</v>
      </c>
      <c r="D145" s="314">
        <v>120</v>
      </c>
      <c r="E145" s="315"/>
      <c r="F145" s="316">
        <v>120</v>
      </c>
      <c r="G145" s="315">
        <f t="shared" si="6"/>
        <v>10</v>
      </c>
      <c r="H145" s="315">
        <f t="shared" si="7"/>
        <v>0</v>
      </c>
      <c r="I145" s="315">
        <f t="shared" si="8"/>
        <v>0</v>
      </c>
    </row>
    <row r="146" spans="1:9" ht="30.75" x14ac:dyDescent="0.25">
      <c r="A146" s="174">
        <v>143</v>
      </c>
      <c r="B146" s="312" t="s">
        <v>566</v>
      </c>
      <c r="C146" s="314" t="s">
        <v>423</v>
      </c>
      <c r="D146" s="314">
        <v>19</v>
      </c>
      <c r="E146" s="315"/>
      <c r="F146" s="316">
        <v>19</v>
      </c>
      <c r="G146" s="315">
        <f t="shared" si="6"/>
        <v>1.5833333333333333</v>
      </c>
      <c r="H146" s="315">
        <f t="shared" si="7"/>
        <v>0</v>
      </c>
      <c r="I146" s="315">
        <f t="shared" si="8"/>
        <v>0</v>
      </c>
    </row>
    <row r="147" spans="1:9" ht="30.75" x14ac:dyDescent="0.25">
      <c r="A147" s="174">
        <v>144</v>
      </c>
      <c r="B147" s="312" t="s">
        <v>567</v>
      </c>
      <c r="C147" s="314" t="s">
        <v>423</v>
      </c>
      <c r="D147" s="314">
        <v>60</v>
      </c>
      <c r="E147" s="315"/>
      <c r="F147" s="316">
        <v>60</v>
      </c>
      <c r="G147" s="315">
        <f t="shared" si="6"/>
        <v>5</v>
      </c>
      <c r="H147" s="315">
        <f t="shared" si="7"/>
        <v>0</v>
      </c>
      <c r="I147" s="315">
        <f t="shared" si="8"/>
        <v>0</v>
      </c>
    </row>
    <row r="148" spans="1:9" ht="30.75" x14ac:dyDescent="0.25">
      <c r="A148" s="174">
        <v>145</v>
      </c>
      <c r="B148" s="312" t="s">
        <v>568</v>
      </c>
      <c r="C148" s="314" t="s">
        <v>423</v>
      </c>
      <c r="D148" s="314">
        <v>40</v>
      </c>
      <c r="E148" s="315"/>
      <c r="F148" s="316">
        <v>40</v>
      </c>
      <c r="G148" s="315">
        <f t="shared" si="6"/>
        <v>3.3333333333333335</v>
      </c>
      <c r="H148" s="315">
        <f t="shared" si="7"/>
        <v>0</v>
      </c>
      <c r="I148" s="315">
        <f t="shared" si="8"/>
        <v>0</v>
      </c>
    </row>
    <row r="149" spans="1:9" ht="30.75" x14ac:dyDescent="0.25">
      <c r="A149" s="174">
        <v>146</v>
      </c>
      <c r="B149" s="312" t="s">
        <v>569</v>
      </c>
      <c r="C149" s="314" t="s">
        <v>423</v>
      </c>
      <c r="D149" s="314">
        <v>100</v>
      </c>
      <c r="E149" s="315"/>
      <c r="F149" s="316">
        <v>100</v>
      </c>
      <c r="G149" s="315">
        <f t="shared" si="6"/>
        <v>8.3333333333333339</v>
      </c>
      <c r="H149" s="315">
        <f t="shared" si="7"/>
        <v>0</v>
      </c>
      <c r="I149" s="315">
        <f t="shared" si="8"/>
        <v>0</v>
      </c>
    </row>
    <row r="150" spans="1:9" ht="30.75" x14ac:dyDescent="0.25">
      <c r="A150" s="174">
        <v>147</v>
      </c>
      <c r="B150" s="312" t="s">
        <v>570</v>
      </c>
      <c r="C150" s="314" t="s">
        <v>423</v>
      </c>
      <c r="D150" s="314">
        <v>3</v>
      </c>
      <c r="E150" s="315"/>
      <c r="F150" s="316">
        <v>3</v>
      </c>
      <c r="G150" s="315">
        <f t="shared" si="6"/>
        <v>0.25</v>
      </c>
      <c r="H150" s="315">
        <f t="shared" si="7"/>
        <v>0</v>
      </c>
      <c r="I150" s="315">
        <f t="shared" si="8"/>
        <v>0</v>
      </c>
    </row>
    <row r="151" spans="1:9" ht="30.75" x14ac:dyDescent="0.25">
      <c r="A151" s="174">
        <v>148</v>
      </c>
      <c r="B151" s="312" t="s">
        <v>571</v>
      </c>
      <c r="C151" s="314" t="s">
        <v>423</v>
      </c>
      <c r="D151" s="314">
        <v>1</v>
      </c>
      <c r="E151" s="315"/>
      <c r="F151" s="316">
        <v>1</v>
      </c>
      <c r="G151" s="315">
        <f t="shared" si="6"/>
        <v>8.3333333333333329E-2</v>
      </c>
      <c r="H151" s="315">
        <f t="shared" si="7"/>
        <v>0</v>
      </c>
      <c r="I151" s="315">
        <f t="shared" si="8"/>
        <v>0</v>
      </c>
    </row>
    <row r="152" spans="1:9" ht="30.75" x14ac:dyDescent="0.25">
      <c r="A152" s="174">
        <v>149</v>
      </c>
      <c r="B152" s="312" t="s">
        <v>572</v>
      </c>
      <c r="C152" s="314" t="s">
        <v>423</v>
      </c>
      <c r="D152" s="314">
        <v>6</v>
      </c>
      <c r="E152" s="315"/>
      <c r="F152" s="316">
        <v>6</v>
      </c>
      <c r="G152" s="315">
        <f t="shared" si="6"/>
        <v>0.5</v>
      </c>
      <c r="H152" s="315">
        <f t="shared" si="7"/>
        <v>0</v>
      </c>
      <c r="I152" s="315">
        <f t="shared" si="8"/>
        <v>0</v>
      </c>
    </row>
    <row r="153" spans="1:9" ht="30.75" x14ac:dyDescent="0.25">
      <c r="A153" s="174">
        <v>150</v>
      </c>
      <c r="B153" s="312" t="s">
        <v>573</v>
      </c>
      <c r="C153" s="314" t="s">
        <v>423</v>
      </c>
      <c r="D153" s="314">
        <v>6</v>
      </c>
      <c r="E153" s="315"/>
      <c r="F153" s="316">
        <v>6</v>
      </c>
      <c r="G153" s="315">
        <f t="shared" si="6"/>
        <v>0.5</v>
      </c>
      <c r="H153" s="315">
        <f t="shared" si="7"/>
        <v>0</v>
      </c>
      <c r="I153" s="315">
        <f t="shared" si="8"/>
        <v>0</v>
      </c>
    </row>
    <row r="154" spans="1:9" ht="30.75" x14ac:dyDescent="0.25">
      <c r="A154" s="174">
        <v>151</v>
      </c>
      <c r="B154" s="312" t="s">
        <v>574</v>
      </c>
      <c r="C154" s="314"/>
      <c r="D154" s="314">
        <v>200</v>
      </c>
      <c r="E154" s="315"/>
      <c r="F154" s="316">
        <v>200</v>
      </c>
      <c r="G154" s="315">
        <f t="shared" ref="G154:G200" si="9">SUM(F154/12)</f>
        <v>16.666666666666668</v>
      </c>
      <c r="H154" s="315">
        <f t="shared" ref="H154:H200" si="10">SUM(E154*G154)</f>
        <v>0</v>
      </c>
      <c r="I154" s="315">
        <f t="shared" ref="I154:I200" si="11">SUM(E154*F154)</f>
        <v>0</v>
      </c>
    </row>
    <row r="155" spans="1:9" ht="30.75" x14ac:dyDescent="0.25">
      <c r="A155" s="174">
        <v>152</v>
      </c>
      <c r="B155" s="312" t="s">
        <v>575</v>
      </c>
      <c r="C155" s="314" t="s">
        <v>423</v>
      </c>
      <c r="D155" s="314">
        <v>9</v>
      </c>
      <c r="E155" s="315"/>
      <c r="F155" s="316">
        <v>9</v>
      </c>
      <c r="G155" s="315">
        <f t="shared" si="9"/>
        <v>0.75</v>
      </c>
      <c r="H155" s="315">
        <f t="shared" si="10"/>
        <v>0</v>
      </c>
      <c r="I155" s="315">
        <f t="shared" si="11"/>
        <v>0</v>
      </c>
    </row>
    <row r="156" spans="1:9" ht="30.75" x14ac:dyDescent="0.25">
      <c r="A156" s="174">
        <v>153</v>
      </c>
      <c r="B156" s="312" t="s">
        <v>576</v>
      </c>
      <c r="C156" s="314" t="s">
        <v>486</v>
      </c>
      <c r="D156" s="314">
        <v>300</v>
      </c>
      <c r="E156" s="315"/>
      <c r="F156" s="316">
        <v>300</v>
      </c>
      <c r="G156" s="315">
        <f t="shared" si="9"/>
        <v>25</v>
      </c>
      <c r="H156" s="315">
        <f t="shared" si="10"/>
        <v>0</v>
      </c>
      <c r="I156" s="315">
        <f t="shared" si="11"/>
        <v>0</v>
      </c>
    </row>
    <row r="157" spans="1:9" ht="30.75" x14ac:dyDescent="0.25">
      <c r="A157" s="174">
        <v>154</v>
      </c>
      <c r="B157" s="312" t="s">
        <v>577</v>
      </c>
      <c r="C157" s="314" t="s">
        <v>486</v>
      </c>
      <c r="D157" s="314">
        <v>50</v>
      </c>
      <c r="E157" s="315"/>
      <c r="F157" s="316">
        <v>50</v>
      </c>
      <c r="G157" s="315">
        <f t="shared" si="9"/>
        <v>4.166666666666667</v>
      </c>
      <c r="H157" s="315">
        <f t="shared" si="10"/>
        <v>0</v>
      </c>
      <c r="I157" s="315">
        <f t="shared" si="11"/>
        <v>0</v>
      </c>
    </row>
    <row r="158" spans="1:9" ht="30.75" x14ac:dyDescent="0.25">
      <c r="A158" s="174">
        <v>155</v>
      </c>
      <c r="B158" s="312" t="s">
        <v>578</v>
      </c>
      <c r="C158" s="314" t="s">
        <v>486</v>
      </c>
      <c r="D158" s="314">
        <v>30</v>
      </c>
      <c r="E158" s="315"/>
      <c r="F158" s="316">
        <v>30</v>
      </c>
      <c r="G158" s="315">
        <f t="shared" si="9"/>
        <v>2.5</v>
      </c>
      <c r="H158" s="315">
        <f t="shared" si="10"/>
        <v>0</v>
      </c>
      <c r="I158" s="315">
        <f t="shared" si="11"/>
        <v>0</v>
      </c>
    </row>
    <row r="159" spans="1:9" ht="30.75" x14ac:dyDescent="0.25">
      <c r="A159" s="174">
        <v>156</v>
      </c>
      <c r="B159" s="312" t="s">
        <v>579</v>
      </c>
      <c r="C159" s="314" t="s">
        <v>423</v>
      </c>
      <c r="D159" s="314">
        <v>11</v>
      </c>
      <c r="E159" s="315"/>
      <c r="F159" s="316">
        <v>11</v>
      </c>
      <c r="G159" s="315">
        <f t="shared" si="9"/>
        <v>0.91666666666666663</v>
      </c>
      <c r="H159" s="315">
        <f t="shared" si="10"/>
        <v>0</v>
      </c>
      <c r="I159" s="315">
        <f t="shared" si="11"/>
        <v>0</v>
      </c>
    </row>
    <row r="160" spans="1:9" ht="30.75" x14ac:dyDescent="0.25">
      <c r="A160" s="174">
        <v>157</v>
      </c>
      <c r="B160" s="312" t="s">
        <v>580</v>
      </c>
      <c r="C160" s="314" t="s">
        <v>423</v>
      </c>
      <c r="D160" s="314">
        <v>20</v>
      </c>
      <c r="E160" s="315"/>
      <c r="F160" s="316">
        <v>20</v>
      </c>
      <c r="G160" s="315">
        <f t="shared" si="9"/>
        <v>1.6666666666666667</v>
      </c>
      <c r="H160" s="315">
        <f t="shared" si="10"/>
        <v>0</v>
      </c>
      <c r="I160" s="315">
        <f t="shared" si="11"/>
        <v>0</v>
      </c>
    </row>
    <row r="161" spans="1:9" ht="30.75" x14ac:dyDescent="0.25">
      <c r="A161" s="174">
        <v>158</v>
      </c>
      <c r="B161" s="312" t="s">
        <v>581</v>
      </c>
      <c r="C161" s="314" t="s">
        <v>423</v>
      </c>
      <c r="D161" s="314">
        <v>50</v>
      </c>
      <c r="E161" s="315"/>
      <c r="F161" s="316">
        <v>50</v>
      </c>
      <c r="G161" s="315">
        <f t="shared" si="9"/>
        <v>4.166666666666667</v>
      </c>
      <c r="H161" s="315">
        <f t="shared" si="10"/>
        <v>0</v>
      </c>
      <c r="I161" s="315">
        <f t="shared" si="11"/>
        <v>0</v>
      </c>
    </row>
    <row r="162" spans="1:9" ht="30.75" x14ac:dyDescent="0.25">
      <c r="A162" s="174">
        <v>159</v>
      </c>
      <c r="B162" s="312" t="s">
        <v>582</v>
      </c>
      <c r="C162" s="314" t="s">
        <v>423</v>
      </c>
      <c r="D162" s="314">
        <v>20</v>
      </c>
      <c r="E162" s="315"/>
      <c r="F162" s="316">
        <v>20</v>
      </c>
      <c r="G162" s="315">
        <f t="shared" si="9"/>
        <v>1.6666666666666667</v>
      </c>
      <c r="H162" s="315">
        <f t="shared" si="10"/>
        <v>0</v>
      </c>
      <c r="I162" s="315">
        <f t="shared" si="11"/>
        <v>0</v>
      </c>
    </row>
    <row r="163" spans="1:9" ht="30.75" x14ac:dyDescent="0.25">
      <c r="A163" s="174">
        <v>160</v>
      </c>
      <c r="B163" s="312" t="s">
        <v>583</v>
      </c>
      <c r="C163" s="314" t="s">
        <v>423</v>
      </c>
      <c r="D163" s="314">
        <v>30</v>
      </c>
      <c r="E163" s="315"/>
      <c r="F163" s="316">
        <v>30</v>
      </c>
      <c r="G163" s="315">
        <f t="shared" si="9"/>
        <v>2.5</v>
      </c>
      <c r="H163" s="315">
        <f t="shared" si="10"/>
        <v>0</v>
      </c>
      <c r="I163" s="315">
        <f t="shared" si="11"/>
        <v>0</v>
      </c>
    </row>
    <row r="164" spans="1:9" ht="30.75" x14ac:dyDescent="0.25">
      <c r="A164" s="174">
        <v>161</v>
      </c>
      <c r="B164" s="312" t="s">
        <v>584</v>
      </c>
      <c r="C164" s="314" t="s">
        <v>423</v>
      </c>
      <c r="D164" s="314">
        <v>3</v>
      </c>
      <c r="E164" s="315"/>
      <c r="F164" s="316">
        <v>3</v>
      </c>
      <c r="G164" s="315">
        <f t="shared" si="9"/>
        <v>0.25</v>
      </c>
      <c r="H164" s="315">
        <f t="shared" si="10"/>
        <v>0</v>
      </c>
      <c r="I164" s="315">
        <f t="shared" si="11"/>
        <v>0</v>
      </c>
    </row>
    <row r="165" spans="1:9" ht="30.75" x14ac:dyDescent="0.25">
      <c r="A165" s="174">
        <v>162</v>
      </c>
      <c r="B165" s="312" t="s">
        <v>585</v>
      </c>
      <c r="C165" s="314" t="s">
        <v>423</v>
      </c>
      <c r="D165" s="314">
        <v>3</v>
      </c>
      <c r="E165" s="315"/>
      <c r="F165" s="316">
        <v>3</v>
      </c>
      <c r="G165" s="315">
        <f t="shared" si="9"/>
        <v>0.25</v>
      </c>
      <c r="H165" s="315">
        <f t="shared" si="10"/>
        <v>0</v>
      </c>
      <c r="I165" s="315">
        <f t="shared" si="11"/>
        <v>0</v>
      </c>
    </row>
    <row r="166" spans="1:9" ht="15.75" x14ac:dyDescent="0.25">
      <c r="A166" s="174">
        <v>163</v>
      </c>
      <c r="B166" s="312" t="s">
        <v>586</v>
      </c>
      <c r="C166" s="314" t="s">
        <v>423</v>
      </c>
      <c r="D166" s="314">
        <v>120</v>
      </c>
      <c r="E166" s="315"/>
      <c r="F166" s="316">
        <v>120</v>
      </c>
      <c r="G166" s="315">
        <f t="shared" si="9"/>
        <v>10</v>
      </c>
      <c r="H166" s="315">
        <f t="shared" si="10"/>
        <v>0</v>
      </c>
      <c r="I166" s="315">
        <f t="shared" si="11"/>
        <v>0</v>
      </c>
    </row>
    <row r="167" spans="1:9" ht="15.75" x14ac:dyDescent="0.25">
      <c r="A167" s="174">
        <v>164</v>
      </c>
      <c r="B167" s="312" t="s">
        <v>587</v>
      </c>
      <c r="C167" s="314" t="s">
        <v>423</v>
      </c>
      <c r="D167" s="314">
        <v>200</v>
      </c>
      <c r="E167" s="315"/>
      <c r="F167" s="316">
        <v>200</v>
      </c>
      <c r="G167" s="315">
        <f t="shared" si="9"/>
        <v>16.666666666666668</v>
      </c>
      <c r="H167" s="315">
        <f t="shared" si="10"/>
        <v>0</v>
      </c>
      <c r="I167" s="315">
        <f t="shared" si="11"/>
        <v>0</v>
      </c>
    </row>
    <row r="168" spans="1:9" ht="30.75" x14ac:dyDescent="0.25">
      <c r="A168" s="174">
        <v>165</v>
      </c>
      <c r="B168" s="312" t="s">
        <v>588</v>
      </c>
      <c r="C168" s="314" t="s">
        <v>423</v>
      </c>
      <c r="D168" s="314">
        <v>20</v>
      </c>
      <c r="E168" s="315"/>
      <c r="F168" s="316">
        <v>20</v>
      </c>
      <c r="G168" s="315">
        <f t="shared" si="9"/>
        <v>1.6666666666666667</v>
      </c>
      <c r="H168" s="315">
        <f t="shared" si="10"/>
        <v>0</v>
      </c>
      <c r="I168" s="315">
        <f t="shared" si="11"/>
        <v>0</v>
      </c>
    </row>
    <row r="169" spans="1:9" ht="30.75" x14ac:dyDescent="0.25">
      <c r="A169" s="174">
        <v>166</v>
      </c>
      <c r="B169" s="312" t="s">
        <v>589</v>
      </c>
      <c r="C169" s="314" t="s">
        <v>423</v>
      </c>
      <c r="D169" s="314">
        <v>20</v>
      </c>
      <c r="E169" s="315"/>
      <c r="F169" s="316">
        <v>20</v>
      </c>
      <c r="G169" s="315">
        <f t="shared" si="9"/>
        <v>1.6666666666666667</v>
      </c>
      <c r="H169" s="315">
        <f t="shared" si="10"/>
        <v>0</v>
      </c>
      <c r="I169" s="315">
        <f t="shared" si="11"/>
        <v>0</v>
      </c>
    </row>
    <row r="170" spans="1:9" ht="30.75" x14ac:dyDescent="0.25">
      <c r="A170" s="174">
        <v>167</v>
      </c>
      <c r="B170" s="312" t="s">
        <v>590</v>
      </c>
      <c r="C170" s="314" t="s">
        <v>423</v>
      </c>
      <c r="D170" s="314">
        <v>10</v>
      </c>
      <c r="E170" s="315"/>
      <c r="F170" s="316">
        <v>10</v>
      </c>
      <c r="G170" s="315">
        <f t="shared" si="9"/>
        <v>0.83333333333333337</v>
      </c>
      <c r="H170" s="315">
        <f t="shared" si="10"/>
        <v>0</v>
      </c>
      <c r="I170" s="315">
        <f t="shared" si="11"/>
        <v>0</v>
      </c>
    </row>
    <row r="171" spans="1:9" ht="30.75" x14ac:dyDescent="0.25">
      <c r="A171" s="174">
        <v>168</v>
      </c>
      <c r="B171" s="312" t="s">
        <v>591</v>
      </c>
      <c r="C171" s="314" t="s">
        <v>423</v>
      </c>
      <c r="D171" s="314">
        <v>10</v>
      </c>
      <c r="E171" s="315"/>
      <c r="F171" s="316">
        <v>10</v>
      </c>
      <c r="G171" s="315">
        <f t="shared" si="9"/>
        <v>0.83333333333333337</v>
      </c>
      <c r="H171" s="315">
        <f t="shared" si="10"/>
        <v>0</v>
      </c>
      <c r="I171" s="315">
        <f t="shared" si="11"/>
        <v>0</v>
      </c>
    </row>
    <row r="172" spans="1:9" ht="30.75" x14ac:dyDescent="0.25">
      <c r="A172" s="174">
        <v>169</v>
      </c>
      <c r="B172" s="312" t="s">
        <v>592</v>
      </c>
      <c r="C172" s="314" t="s">
        <v>423</v>
      </c>
      <c r="D172" s="314">
        <v>30</v>
      </c>
      <c r="E172" s="315"/>
      <c r="F172" s="316">
        <v>30</v>
      </c>
      <c r="G172" s="315">
        <f t="shared" si="9"/>
        <v>2.5</v>
      </c>
      <c r="H172" s="315">
        <f t="shared" si="10"/>
        <v>0</v>
      </c>
      <c r="I172" s="315">
        <f t="shared" si="11"/>
        <v>0</v>
      </c>
    </row>
    <row r="173" spans="1:9" ht="30.75" x14ac:dyDescent="0.25">
      <c r="A173" s="174">
        <v>170</v>
      </c>
      <c r="B173" s="312" t="s">
        <v>593</v>
      </c>
      <c r="C173" s="314" t="s">
        <v>423</v>
      </c>
      <c r="D173" s="314">
        <v>20</v>
      </c>
      <c r="E173" s="315"/>
      <c r="F173" s="316">
        <v>20</v>
      </c>
      <c r="G173" s="315">
        <f t="shared" si="9"/>
        <v>1.6666666666666667</v>
      </c>
      <c r="H173" s="315">
        <f t="shared" si="10"/>
        <v>0</v>
      </c>
      <c r="I173" s="315">
        <f t="shared" si="11"/>
        <v>0</v>
      </c>
    </row>
    <row r="174" spans="1:9" ht="30.75" x14ac:dyDescent="0.25">
      <c r="A174" s="174">
        <v>171</v>
      </c>
      <c r="B174" s="312" t="s">
        <v>594</v>
      </c>
      <c r="C174" s="314" t="s">
        <v>423</v>
      </c>
      <c r="D174" s="314">
        <v>10</v>
      </c>
      <c r="E174" s="315"/>
      <c r="F174" s="316">
        <v>10</v>
      </c>
      <c r="G174" s="315">
        <f t="shared" si="9"/>
        <v>0.83333333333333337</v>
      </c>
      <c r="H174" s="315">
        <f t="shared" si="10"/>
        <v>0</v>
      </c>
      <c r="I174" s="315">
        <f t="shared" si="11"/>
        <v>0</v>
      </c>
    </row>
    <row r="175" spans="1:9" ht="30.75" x14ac:dyDescent="0.25">
      <c r="A175" s="174">
        <v>172</v>
      </c>
      <c r="B175" s="312" t="s">
        <v>595</v>
      </c>
      <c r="C175" s="314" t="s">
        <v>423</v>
      </c>
      <c r="D175" s="314">
        <v>10</v>
      </c>
      <c r="E175" s="315"/>
      <c r="F175" s="316">
        <v>10</v>
      </c>
      <c r="G175" s="315">
        <f t="shared" si="9"/>
        <v>0.83333333333333337</v>
      </c>
      <c r="H175" s="315">
        <f t="shared" si="10"/>
        <v>0</v>
      </c>
      <c r="I175" s="315">
        <f t="shared" si="11"/>
        <v>0</v>
      </c>
    </row>
    <row r="176" spans="1:9" ht="30.75" x14ac:dyDescent="0.25">
      <c r="A176" s="174">
        <v>173</v>
      </c>
      <c r="B176" s="312" t="s">
        <v>596</v>
      </c>
      <c r="C176" s="314" t="s">
        <v>423</v>
      </c>
      <c r="D176" s="314">
        <v>20</v>
      </c>
      <c r="E176" s="315"/>
      <c r="F176" s="316">
        <v>20</v>
      </c>
      <c r="G176" s="315">
        <f t="shared" si="9"/>
        <v>1.6666666666666667</v>
      </c>
      <c r="H176" s="315">
        <f t="shared" si="10"/>
        <v>0</v>
      </c>
      <c r="I176" s="315">
        <f t="shared" si="11"/>
        <v>0</v>
      </c>
    </row>
    <row r="177" spans="1:9" ht="30.75" x14ac:dyDescent="0.25">
      <c r="A177" s="174">
        <v>174</v>
      </c>
      <c r="B177" s="312" t="s">
        <v>597</v>
      </c>
      <c r="C177" s="314" t="s">
        <v>423</v>
      </c>
      <c r="D177" s="314">
        <v>10</v>
      </c>
      <c r="E177" s="315"/>
      <c r="F177" s="316">
        <v>10</v>
      </c>
      <c r="G177" s="315">
        <f t="shared" si="9"/>
        <v>0.83333333333333337</v>
      </c>
      <c r="H177" s="315">
        <f t="shared" si="10"/>
        <v>0</v>
      </c>
      <c r="I177" s="315">
        <f t="shared" si="11"/>
        <v>0</v>
      </c>
    </row>
    <row r="178" spans="1:9" ht="30.75" x14ac:dyDescent="0.25">
      <c r="A178" s="174">
        <v>175</v>
      </c>
      <c r="B178" s="312" t="s">
        <v>598</v>
      </c>
      <c r="C178" s="314" t="s">
        <v>423</v>
      </c>
      <c r="D178" s="314">
        <v>10</v>
      </c>
      <c r="E178" s="315"/>
      <c r="F178" s="316">
        <v>10</v>
      </c>
      <c r="G178" s="315">
        <f t="shared" si="9"/>
        <v>0.83333333333333337</v>
      </c>
      <c r="H178" s="315">
        <f t="shared" si="10"/>
        <v>0</v>
      </c>
      <c r="I178" s="315">
        <f t="shared" si="11"/>
        <v>0</v>
      </c>
    </row>
    <row r="179" spans="1:9" ht="30.75" x14ac:dyDescent="0.25">
      <c r="A179" s="174">
        <v>176</v>
      </c>
      <c r="B179" s="312" t="s">
        <v>599</v>
      </c>
      <c r="C179" s="314" t="s">
        <v>423</v>
      </c>
      <c r="D179" s="314">
        <v>100</v>
      </c>
      <c r="E179" s="315"/>
      <c r="F179" s="316">
        <v>100</v>
      </c>
      <c r="G179" s="315">
        <f t="shared" si="9"/>
        <v>8.3333333333333339</v>
      </c>
      <c r="H179" s="315">
        <f t="shared" si="10"/>
        <v>0</v>
      </c>
      <c r="I179" s="315">
        <f t="shared" si="11"/>
        <v>0</v>
      </c>
    </row>
    <row r="180" spans="1:9" ht="30.75" x14ac:dyDescent="0.25">
      <c r="A180" s="174">
        <v>177</v>
      </c>
      <c r="B180" s="312" t="s">
        <v>600</v>
      </c>
      <c r="C180" s="314" t="s">
        <v>423</v>
      </c>
      <c r="D180" s="314">
        <v>60</v>
      </c>
      <c r="E180" s="315"/>
      <c r="F180" s="316">
        <v>60</v>
      </c>
      <c r="G180" s="315">
        <f t="shared" si="9"/>
        <v>5</v>
      </c>
      <c r="H180" s="315">
        <f t="shared" si="10"/>
        <v>0</v>
      </c>
      <c r="I180" s="315">
        <f t="shared" si="11"/>
        <v>0</v>
      </c>
    </row>
    <row r="181" spans="1:9" ht="15.75" x14ac:dyDescent="0.25">
      <c r="A181" s="174">
        <v>178</v>
      </c>
      <c r="B181" s="312" t="s">
        <v>601</v>
      </c>
      <c r="C181" s="314" t="s">
        <v>423</v>
      </c>
      <c r="D181" s="314">
        <v>1</v>
      </c>
      <c r="E181" s="315"/>
      <c r="F181" s="316">
        <v>1</v>
      </c>
      <c r="G181" s="315">
        <f t="shared" si="9"/>
        <v>8.3333333333333329E-2</v>
      </c>
      <c r="H181" s="315">
        <f t="shared" si="10"/>
        <v>0</v>
      </c>
      <c r="I181" s="315">
        <f t="shared" si="11"/>
        <v>0</v>
      </c>
    </row>
    <row r="182" spans="1:9" ht="15.75" x14ac:dyDescent="0.25">
      <c r="A182" s="174">
        <v>179</v>
      </c>
      <c r="B182" s="312" t="s">
        <v>602</v>
      </c>
      <c r="C182" s="314" t="s">
        <v>423</v>
      </c>
      <c r="D182" s="314">
        <v>1</v>
      </c>
      <c r="E182" s="315"/>
      <c r="F182" s="316">
        <v>1</v>
      </c>
      <c r="G182" s="315">
        <f t="shared" si="9"/>
        <v>8.3333333333333329E-2</v>
      </c>
      <c r="H182" s="315">
        <f t="shared" si="10"/>
        <v>0</v>
      </c>
      <c r="I182" s="315">
        <f t="shared" si="11"/>
        <v>0</v>
      </c>
    </row>
    <row r="183" spans="1:9" ht="30.75" x14ac:dyDescent="0.25">
      <c r="A183" s="174">
        <v>180</v>
      </c>
      <c r="B183" s="312" t="s">
        <v>603</v>
      </c>
      <c r="C183" s="314" t="s">
        <v>486</v>
      </c>
      <c r="D183" s="314">
        <v>20</v>
      </c>
      <c r="E183" s="315"/>
      <c r="F183" s="316">
        <v>20</v>
      </c>
      <c r="G183" s="315">
        <f t="shared" si="9"/>
        <v>1.6666666666666667</v>
      </c>
      <c r="H183" s="315">
        <f t="shared" si="10"/>
        <v>0</v>
      </c>
      <c r="I183" s="315">
        <f t="shared" si="11"/>
        <v>0</v>
      </c>
    </row>
    <row r="184" spans="1:9" ht="30.75" x14ac:dyDescent="0.25">
      <c r="A184" s="174">
        <v>181</v>
      </c>
      <c r="B184" s="312" t="s">
        <v>604</v>
      </c>
      <c r="C184" s="314" t="s">
        <v>486</v>
      </c>
      <c r="D184" s="314">
        <v>300</v>
      </c>
      <c r="E184" s="315"/>
      <c r="F184" s="316">
        <v>300</v>
      </c>
      <c r="G184" s="315">
        <f t="shared" si="9"/>
        <v>25</v>
      </c>
      <c r="H184" s="315">
        <f t="shared" si="10"/>
        <v>0</v>
      </c>
      <c r="I184" s="315">
        <f t="shared" si="11"/>
        <v>0</v>
      </c>
    </row>
    <row r="185" spans="1:9" ht="30.75" x14ac:dyDescent="0.25">
      <c r="A185" s="174">
        <v>182</v>
      </c>
      <c r="B185" s="312" t="s">
        <v>605</v>
      </c>
      <c r="C185" s="314" t="s">
        <v>486</v>
      </c>
      <c r="D185" s="314">
        <v>62</v>
      </c>
      <c r="E185" s="315"/>
      <c r="F185" s="316">
        <v>62</v>
      </c>
      <c r="G185" s="315">
        <f t="shared" si="9"/>
        <v>5.166666666666667</v>
      </c>
      <c r="H185" s="315">
        <f t="shared" si="10"/>
        <v>0</v>
      </c>
      <c r="I185" s="315">
        <f t="shared" si="11"/>
        <v>0</v>
      </c>
    </row>
    <row r="186" spans="1:9" ht="30.75" x14ac:dyDescent="0.25">
      <c r="A186" s="174">
        <v>183</v>
      </c>
      <c r="B186" s="312" t="s">
        <v>787</v>
      </c>
      <c r="C186" s="314" t="s">
        <v>486</v>
      </c>
      <c r="D186" s="314">
        <v>200</v>
      </c>
      <c r="E186" s="315"/>
      <c r="F186" s="316">
        <v>200</v>
      </c>
      <c r="G186" s="315">
        <f t="shared" si="9"/>
        <v>16.666666666666668</v>
      </c>
      <c r="H186" s="315">
        <f t="shared" si="10"/>
        <v>0</v>
      </c>
      <c r="I186" s="315">
        <f t="shared" si="11"/>
        <v>0</v>
      </c>
    </row>
    <row r="187" spans="1:9" ht="30.75" x14ac:dyDescent="0.25">
      <c r="A187" s="174">
        <v>184</v>
      </c>
      <c r="B187" s="312" t="s">
        <v>606</v>
      </c>
      <c r="C187" s="314" t="s">
        <v>486</v>
      </c>
      <c r="D187" s="314">
        <v>120</v>
      </c>
      <c r="E187" s="315"/>
      <c r="F187" s="316">
        <v>120</v>
      </c>
      <c r="G187" s="315">
        <f t="shared" si="9"/>
        <v>10</v>
      </c>
      <c r="H187" s="315">
        <f t="shared" si="10"/>
        <v>0</v>
      </c>
      <c r="I187" s="315">
        <f t="shared" si="11"/>
        <v>0</v>
      </c>
    </row>
    <row r="188" spans="1:9" ht="30.75" x14ac:dyDescent="0.25">
      <c r="A188" s="174">
        <v>185</v>
      </c>
      <c r="B188" s="312" t="s">
        <v>607</v>
      </c>
      <c r="C188" s="314" t="s">
        <v>423</v>
      </c>
      <c r="D188" s="314">
        <v>20</v>
      </c>
      <c r="E188" s="315"/>
      <c r="F188" s="316">
        <v>20</v>
      </c>
      <c r="G188" s="315">
        <f t="shared" si="9"/>
        <v>1.6666666666666667</v>
      </c>
      <c r="H188" s="315">
        <f t="shared" si="10"/>
        <v>0</v>
      </c>
      <c r="I188" s="315">
        <f t="shared" si="11"/>
        <v>0</v>
      </c>
    </row>
    <row r="189" spans="1:9" ht="30.75" x14ac:dyDescent="0.25">
      <c r="A189" s="174">
        <v>186</v>
      </c>
      <c r="B189" s="312" t="s">
        <v>608</v>
      </c>
      <c r="C189" s="314" t="s">
        <v>486</v>
      </c>
      <c r="D189" s="314">
        <v>500</v>
      </c>
      <c r="E189" s="315"/>
      <c r="F189" s="316">
        <v>500</v>
      </c>
      <c r="G189" s="315">
        <f t="shared" si="9"/>
        <v>41.666666666666664</v>
      </c>
      <c r="H189" s="315">
        <f t="shared" si="10"/>
        <v>0</v>
      </c>
      <c r="I189" s="315">
        <f t="shared" si="11"/>
        <v>0</v>
      </c>
    </row>
    <row r="190" spans="1:9" ht="30.75" x14ac:dyDescent="0.25">
      <c r="A190" s="174">
        <v>187</v>
      </c>
      <c r="B190" s="312" t="s">
        <v>796</v>
      </c>
      <c r="C190" s="314" t="s">
        <v>423</v>
      </c>
      <c r="D190" s="314">
        <v>40</v>
      </c>
      <c r="E190" s="315"/>
      <c r="F190" s="316">
        <v>40</v>
      </c>
      <c r="G190" s="315">
        <f t="shared" si="9"/>
        <v>3.3333333333333335</v>
      </c>
      <c r="H190" s="315">
        <f t="shared" si="10"/>
        <v>0</v>
      </c>
      <c r="I190" s="315">
        <f t="shared" si="11"/>
        <v>0</v>
      </c>
    </row>
    <row r="191" spans="1:9" ht="30.75" x14ac:dyDescent="0.25">
      <c r="A191" s="174">
        <v>188</v>
      </c>
      <c r="B191" s="312" t="s">
        <v>609</v>
      </c>
      <c r="C191" s="314" t="s">
        <v>486</v>
      </c>
      <c r="D191" s="314">
        <v>120</v>
      </c>
      <c r="E191" s="315"/>
      <c r="F191" s="316">
        <v>120</v>
      </c>
      <c r="G191" s="315">
        <f t="shared" si="9"/>
        <v>10</v>
      </c>
      <c r="H191" s="315">
        <f t="shared" si="10"/>
        <v>0</v>
      </c>
      <c r="I191" s="315">
        <f t="shared" si="11"/>
        <v>0</v>
      </c>
    </row>
    <row r="192" spans="1:9" ht="30.75" x14ac:dyDescent="0.25">
      <c r="A192" s="174">
        <v>189</v>
      </c>
      <c r="B192" s="312" t="s">
        <v>610</v>
      </c>
      <c r="C192" s="314" t="s">
        <v>423</v>
      </c>
      <c r="D192" s="314">
        <v>20</v>
      </c>
      <c r="E192" s="315"/>
      <c r="F192" s="316">
        <v>20</v>
      </c>
      <c r="G192" s="315">
        <f t="shared" si="9"/>
        <v>1.6666666666666667</v>
      </c>
      <c r="H192" s="315">
        <f t="shared" si="10"/>
        <v>0</v>
      </c>
      <c r="I192" s="315">
        <f t="shared" si="11"/>
        <v>0</v>
      </c>
    </row>
    <row r="193" spans="1:9" ht="30.75" x14ac:dyDescent="0.25">
      <c r="A193" s="174">
        <v>190</v>
      </c>
      <c r="B193" s="312" t="s">
        <v>611</v>
      </c>
      <c r="C193" s="314" t="s">
        <v>423</v>
      </c>
      <c r="D193" s="314">
        <v>800</v>
      </c>
      <c r="E193" s="315"/>
      <c r="F193" s="316">
        <v>800</v>
      </c>
      <c r="G193" s="315">
        <f t="shared" si="9"/>
        <v>66.666666666666671</v>
      </c>
      <c r="H193" s="315">
        <f t="shared" si="10"/>
        <v>0</v>
      </c>
      <c r="I193" s="315">
        <f t="shared" si="11"/>
        <v>0</v>
      </c>
    </row>
    <row r="194" spans="1:9" ht="30.75" x14ac:dyDescent="0.25">
      <c r="A194" s="174">
        <v>191</v>
      </c>
      <c r="B194" s="312" t="s">
        <v>612</v>
      </c>
      <c r="C194" s="314" t="s">
        <v>423</v>
      </c>
      <c r="D194" s="314">
        <v>20</v>
      </c>
      <c r="E194" s="315"/>
      <c r="F194" s="316">
        <v>20</v>
      </c>
      <c r="G194" s="315">
        <f t="shared" si="9"/>
        <v>1.6666666666666667</v>
      </c>
      <c r="H194" s="315">
        <f t="shared" si="10"/>
        <v>0</v>
      </c>
      <c r="I194" s="315">
        <f t="shared" si="11"/>
        <v>0</v>
      </c>
    </row>
    <row r="195" spans="1:9" ht="30.75" x14ac:dyDescent="0.25">
      <c r="A195" s="174">
        <v>192</v>
      </c>
      <c r="B195" s="312" t="s">
        <v>613</v>
      </c>
      <c r="C195" s="314" t="s">
        <v>423</v>
      </c>
      <c r="D195" s="314">
        <v>10</v>
      </c>
      <c r="E195" s="315"/>
      <c r="F195" s="316">
        <v>10</v>
      </c>
      <c r="G195" s="315">
        <f t="shared" si="9"/>
        <v>0.83333333333333337</v>
      </c>
      <c r="H195" s="315">
        <f t="shared" si="10"/>
        <v>0</v>
      </c>
      <c r="I195" s="315">
        <f t="shared" si="11"/>
        <v>0</v>
      </c>
    </row>
    <row r="196" spans="1:9" ht="15.75" x14ac:dyDescent="0.25">
      <c r="A196" s="174">
        <v>193</v>
      </c>
      <c r="B196" s="312" t="s">
        <v>614</v>
      </c>
      <c r="C196" s="314" t="s">
        <v>423</v>
      </c>
      <c r="D196" s="314">
        <v>20</v>
      </c>
      <c r="E196" s="315"/>
      <c r="F196" s="316">
        <v>20</v>
      </c>
      <c r="G196" s="315">
        <f t="shared" si="9"/>
        <v>1.6666666666666667</v>
      </c>
      <c r="H196" s="315">
        <f t="shared" si="10"/>
        <v>0</v>
      </c>
      <c r="I196" s="315">
        <f t="shared" si="11"/>
        <v>0</v>
      </c>
    </row>
    <row r="197" spans="1:9" ht="15.75" x14ac:dyDescent="0.25">
      <c r="A197" s="174">
        <v>194</v>
      </c>
      <c r="B197" s="312" t="s">
        <v>615</v>
      </c>
      <c r="C197" s="314" t="s">
        <v>423</v>
      </c>
      <c r="D197" s="314">
        <v>10</v>
      </c>
      <c r="E197" s="315"/>
      <c r="F197" s="316">
        <v>10</v>
      </c>
      <c r="G197" s="315">
        <f t="shared" si="9"/>
        <v>0.83333333333333337</v>
      </c>
      <c r="H197" s="315">
        <f t="shared" si="10"/>
        <v>0</v>
      </c>
      <c r="I197" s="315">
        <f t="shared" si="11"/>
        <v>0</v>
      </c>
    </row>
    <row r="198" spans="1:9" ht="15.75" x14ac:dyDescent="0.25">
      <c r="A198" s="174">
        <v>195</v>
      </c>
      <c r="B198" s="312" t="s">
        <v>616</v>
      </c>
      <c r="C198" s="314" t="s">
        <v>423</v>
      </c>
      <c r="D198" s="314">
        <v>20</v>
      </c>
      <c r="E198" s="315"/>
      <c r="F198" s="316">
        <v>20</v>
      </c>
      <c r="G198" s="315">
        <f t="shared" si="9"/>
        <v>1.6666666666666667</v>
      </c>
      <c r="H198" s="315">
        <f t="shared" si="10"/>
        <v>0</v>
      </c>
      <c r="I198" s="315">
        <f t="shared" si="11"/>
        <v>0</v>
      </c>
    </row>
    <row r="199" spans="1:9" ht="15.75" x14ac:dyDescent="0.25">
      <c r="A199" s="174">
        <v>196</v>
      </c>
      <c r="B199" s="312" t="s">
        <v>617</v>
      </c>
      <c r="C199" s="314" t="s">
        <v>423</v>
      </c>
      <c r="D199" s="314">
        <v>20</v>
      </c>
      <c r="E199" s="315"/>
      <c r="F199" s="316">
        <v>20</v>
      </c>
      <c r="G199" s="315">
        <f t="shared" si="9"/>
        <v>1.6666666666666667</v>
      </c>
      <c r="H199" s="315">
        <f t="shared" si="10"/>
        <v>0</v>
      </c>
      <c r="I199" s="315">
        <f t="shared" si="11"/>
        <v>0</v>
      </c>
    </row>
    <row r="200" spans="1:9" ht="15.75" x14ac:dyDescent="0.25">
      <c r="A200" s="174">
        <v>197</v>
      </c>
      <c r="B200" s="312" t="s">
        <v>618</v>
      </c>
      <c r="C200" s="314" t="s">
        <v>423</v>
      </c>
      <c r="D200" s="314">
        <v>20</v>
      </c>
      <c r="E200" s="315"/>
      <c r="F200" s="316">
        <v>20</v>
      </c>
      <c r="G200" s="315">
        <f t="shared" si="9"/>
        <v>1.6666666666666667</v>
      </c>
      <c r="H200" s="315">
        <f t="shared" si="10"/>
        <v>0</v>
      </c>
      <c r="I200" s="315">
        <f t="shared" si="11"/>
        <v>0</v>
      </c>
    </row>
    <row r="201" spans="1:9" ht="15.75" x14ac:dyDescent="0.25">
      <c r="A201" s="174">
        <v>198</v>
      </c>
      <c r="B201" s="312" t="s">
        <v>348</v>
      </c>
      <c r="C201" s="314" t="s">
        <v>423</v>
      </c>
      <c r="D201" s="314">
        <v>24</v>
      </c>
      <c r="E201" s="315"/>
      <c r="F201" s="316">
        <v>24</v>
      </c>
      <c r="G201" s="315">
        <f t="shared" ref="G201:G234" si="12">SUM(F201/12)</f>
        <v>2</v>
      </c>
      <c r="H201" s="315">
        <f t="shared" ref="H201:H234" si="13">SUM(E201*G201)</f>
        <v>0</v>
      </c>
      <c r="I201" s="315">
        <f t="shared" ref="I201:I234" si="14">SUM(E201*F201)</f>
        <v>0</v>
      </c>
    </row>
    <row r="202" spans="1:9" ht="30.75" x14ac:dyDescent="0.25">
      <c r="A202" s="174">
        <v>199</v>
      </c>
      <c r="B202" s="312" t="s">
        <v>619</v>
      </c>
      <c r="C202" s="314" t="s">
        <v>423</v>
      </c>
      <c r="D202" s="314">
        <v>50</v>
      </c>
      <c r="E202" s="315"/>
      <c r="F202" s="316">
        <v>50</v>
      </c>
      <c r="G202" s="315">
        <f t="shared" si="12"/>
        <v>4.166666666666667</v>
      </c>
      <c r="H202" s="315">
        <f t="shared" si="13"/>
        <v>0</v>
      </c>
      <c r="I202" s="315">
        <f t="shared" si="14"/>
        <v>0</v>
      </c>
    </row>
    <row r="203" spans="1:9" ht="30.75" x14ac:dyDescent="0.25">
      <c r="A203" s="174">
        <v>200</v>
      </c>
      <c r="B203" s="312" t="s">
        <v>620</v>
      </c>
      <c r="C203" s="314" t="s">
        <v>423</v>
      </c>
      <c r="D203" s="314">
        <v>2</v>
      </c>
      <c r="E203" s="315"/>
      <c r="F203" s="316">
        <v>2</v>
      </c>
      <c r="G203" s="315">
        <f t="shared" si="12"/>
        <v>0.16666666666666666</v>
      </c>
      <c r="H203" s="315">
        <f t="shared" si="13"/>
        <v>0</v>
      </c>
      <c r="I203" s="315">
        <f t="shared" si="14"/>
        <v>0</v>
      </c>
    </row>
    <row r="204" spans="1:9" ht="30.75" x14ac:dyDescent="0.25">
      <c r="A204" s="174">
        <v>201</v>
      </c>
      <c r="B204" s="312" t="s">
        <v>621</v>
      </c>
      <c r="C204" s="314"/>
      <c r="D204" s="314">
        <f>45*12</f>
        <v>540</v>
      </c>
      <c r="E204" s="315"/>
      <c r="F204" s="316">
        <v>540</v>
      </c>
      <c r="G204" s="315">
        <f t="shared" si="12"/>
        <v>45</v>
      </c>
      <c r="H204" s="315">
        <f t="shared" si="13"/>
        <v>0</v>
      </c>
      <c r="I204" s="315">
        <f t="shared" si="14"/>
        <v>0</v>
      </c>
    </row>
    <row r="205" spans="1:9" ht="30.75" x14ac:dyDescent="0.25">
      <c r="A205" s="174">
        <v>202</v>
      </c>
      <c r="B205" s="312" t="s">
        <v>622</v>
      </c>
      <c r="C205" s="314" t="s">
        <v>423</v>
      </c>
      <c r="D205" s="314">
        <v>20</v>
      </c>
      <c r="E205" s="315"/>
      <c r="F205" s="316">
        <v>20</v>
      </c>
      <c r="G205" s="315">
        <f t="shared" si="12"/>
        <v>1.6666666666666667</v>
      </c>
      <c r="H205" s="315">
        <f t="shared" si="13"/>
        <v>0</v>
      </c>
      <c r="I205" s="315">
        <f t="shared" si="14"/>
        <v>0</v>
      </c>
    </row>
    <row r="206" spans="1:9" ht="30.75" x14ac:dyDescent="0.25">
      <c r="A206" s="174">
        <v>203</v>
      </c>
      <c r="B206" s="312" t="s">
        <v>623</v>
      </c>
      <c r="C206" s="314" t="s">
        <v>423</v>
      </c>
      <c r="D206" s="314">
        <v>80</v>
      </c>
      <c r="E206" s="315"/>
      <c r="F206" s="316">
        <v>80</v>
      </c>
      <c r="G206" s="315">
        <f t="shared" si="12"/>
        <v>6.666666666666667</v>
      </c>
      <c r="H206" s="315">
        <f t="shared" si="13"/>
        <v>0</v>
      </c>
      <c r="I206" s="315">
        <f t="shared" si="14"/>
        <v>0</v>
      </c>
    </row>
    <row r="207" spans="1:9" ht="15.75" x14ac:dyDescent="0.25">
      <c r="A207" s="174">
        <v>204</v>
      </c>
      <c r="B207" s="312" t="s">
        <v>624</v>
      </c>
      <c r="C207" s="314" t="s">
        <v>423</v>
      </c>
      <c r="D207" s="314">
        <v>12</v>
      </c>
      <c r="E207" s="315"/>
      <c r="F207" s="316">
        <v>12</v>
      </c>
      <c r="G207" s="315">
        <f t="shared" si="12"/>
        <v>1</v>
      </c>
      <c r="H207" s="315">
        <f t="shared" si="13"/>
        <v>0</v>
      </c>
      <c r="I207" s="315">
        <f t="shared" si="14"/>
        <v>0</v>
      </c>
    </row>
    <row r="208" spans="1:9" ht="15.75" x14ac:dyDescent="0.25">
      <c r="A208" s="174">
        <v>205</v>
      </c>
      <c r="B208" s="312" t="s">
        <v>625</v>
      </c>
      <c r="C208" s="314" t="s">
        <v>423</v>
      </c>
      <c r="D208" s="314">
        <v>12</v>
      </c>
      <c r="E208" s="315"/>
      <c r="F208" s="316">
        <v>12</v>
      </c>
      <c r="G208" s="315">
        <f t="shared" si="12"/>
        <v>1</v>
      </c>
      <c r="H208" s="315">
        <f t="shared" si="13"/>
        <v>0</v>
      </c>
      <c r="I208" s="315">
        <f t="shared" si="14"/>
        <v>0</v>
      </c>
    </row>
    <row r="209" spans="1:9" ht="30.75" x14ac:dyDescent="0.25">
      <c r="A209" s="174">
        <v>206</v>
      </c>
      <c r="B209" s="312" t="s">
        <v>626</v>
      </c>
      <c r="C209" s="312" t="s">
        <v>423</v>
      </c>
      <c r="D209" s="314">
        <v>20</v>
      </c>
      <c r="E209" s="315"/>
      <c r="F209" s="316">
        <v>20</v>
      </c>
      <c r="G209" s="315">
        <f t="shared" si="12"/>
        <v>1.6666666666666667</v>
      </c>
      <c r="H209" s="315">
        <f t="shared" si="13"/>
        <v>0</v>
      </c>
      <c r="I209" s="315">
        <f t="shared" si="14"/>
        <v>0</v>
      </c>
    </row>
    <row r="210" spans="1:9" ht="30.75" x14ac:dyDescent="0.25">
      <c r="A210" s="174">
        <v>207</v>
      </c>
      <c r="B210" s="312" t="s">
        <v>627</v>
      </c>
      <c r="C210" s="312" t="s">
        <v>423</v>
      </c>
      <c r="D210" s="314">
        <v>20</v>
      </c>
      <c r="E210" s="315"/>
      <c r="F210" s="316">
        <v>20</v>
      </c>
      <c r="G210" s="315">
        <f t="shared" si="12"/>
        <v>1.6666666666666667</v>
      </c>
      <c r="H210" s="315">
        <f t="shared" si="13"/>
        <v>0</v>
      </c>
      <c r="I210" s="315">
        <f t="shared" si="14"/>
        <v>0</v>
      </c>
    </row>
    <row r="211" spans="1:9" ht="30.75" x14ac:dyDescent="0.25">
      <c r="A211" s="174">
        <v>208</v>
      </c>
      <c r="B211" s="312" t="s">
        <v>628</v>
      </c>
      <c r="C211" s="314" t="s">
        <v>423</v>
      </c>
      <c r="D211" s="314">
        <v>12</v>
      </c>
      <c r="E211" s="315"/>
      <c r="F211" s="316">
        <v>12</v>
      </c>
      <c r="G211" s="315">
        <f t="shared" si="12"/>
        <v>1</v>
      </c>
      <c r="H211" s="315">
        <f t="shared" si="13"/>
        <v>0</v>
      </c>
      <c r="I211" s="315">
        <f t="shared" si="14"/>
        <v>0</v>
      </c>
    </row>
    <row r="212" spans="1:9" ht="15.75" x14ac:dyDescent="0.25">
      <c r="A212" s="174">
        <v>209</v>
      </c>
      <c r="B212" s="312" t="s">
        <v>629</v>
      </c>
      <c r="C212" s="314" t="s">
        <v>423</v>
      </c>
      <c r="D212" s="314">
        <v>12</v>
      </c>
      <c r="E212" s="315"/>
      <c r="F212" s="316">
        <v>12</v>
      </c>
      <c r="G212" s="315">
        <f t="shared" si="12"/>
        <v>1</v>
      </c>
      <c r="H212" s="315">
        <f t="shared" si="13"/>
        <v>0</v>
      </c>
      <c r="I212" s="315">
        <f t="shared" si="14"/>
        <v>0</v>
      </c>
    </row>
    <row r="213" spans="1:9" ht="30.75" x14ac:dyDescent="0.25">
      <c r="A213" s="174">
        <v>210</v>
      </c>
      <c r="B213" s="312" t="s">
        <v>630</v>
      </c>
      <c r="C213" s="314" t="s">
        <v>423</v>
      </c>
      <c r="D213" s="314">
        <v>80</v>
      </c>
      <c r="E213" s="315"/>
      <c r="F213" s="316">
        <v>80</v>
      </c>
      <c r="G213" s="315">
        <f t="shared" si="12"/>
        <v>6.666666666666667</v>
      </c>
      <c r="H213" s="315">
        <f t="shared" si="13"/>
        <v>0</v>
      </c>
      <c r="I213" s="315">
        <f t="shared" si="14"/>
        <v>0</v>
      </c>
    </row>
    <row r="214" spans="1:9" ht="30.75" x14ac:dyDescent="0.25">
      <c r="A214" s="174">
        <v>211</v>
      </c>
      <c r="B214" s="312" t="s">
        <v>631</v>
      </c>
      <c r="C214" s="314" t="s">
        <v>423</v>
      </c>
      <c r="D214" s="314">
        <v>40</v>
      </c>
      <c r="E214" s="315"/>
      <c r="F214" s="316">
        <v>40</v>
      </c>
      <c r="G214" s="315">
        <f t="shared" si="12"/>
        <v>3.3333333333333335</v>
      </c>
      <c r="H214" s="315">
        <f t="shared" si="13"/>
        <v>0</v>
      </c>
      <c r="I214" s="315">
        <f t="shared" si="14"/>
        <v>0</v>
      </c>
    </row>
    <row r="215" spans="1:9" ht="30.75" x14ac:dyDescent="0.25">
      <c r="A215" s="174">
        <v>212</v>
      </c>
      <c r="B215" s="312" t="s">
        <v>632</v>
      </c>
      <c r="C215" s="314" t="s">
        <v>423</v>
      </c>
      <c r="D215" s="314">
        <v>30</v>
      </c>
      <c r="E215" s="315"/>
      <c r="F215" s="316">
        <v>30</v>
      </c>
      <c r="G215" s="315">
        <f t="shared" si="12"/>
        <v>2.5</v>
      </c>
      <c r="H215" s="315">
        <f t="shared" si="13"/>
        <v>0</v>
      </c>
      <c r="I215" s="315">
        <f t="shared" si="14"/>
        <v>0</v>
      </c>
    </row>
    <row r="216" spans="1:9" ht="30.75" x14ac:dyDescent="0.25">
      <c r="A216" s="174">
        <v>213</v>
      </c>
      <c r="B216" s="312" t="s">
        <v>633</v>
      </c>
      <c r="C216" s="314" t="s">
        <v>423</v>
      </c>
      <c r="D216" s="314">
        <v>20</v>
      </c>
      <c r="E216" s="315"/>
      <c r="F216" s="316">
        <v>20</v>
      </c>
      <c r="G216" s="315">
        <f t="shared" si="12"/>
        <v>1.6666666666666667</v>
      </c>
      <c r="H216" s="315">
        <f t="shared" si="13"/>
        <v>0</v>
      </c>
      <c r="I216" s="315">
        <f t="shared" si="14"/>
        <v>0</v>
      </c>
    </row>
    <row r="217" spans="1:9" ht="30.75" x14ac:dyDescent="0.25">
      <c r="A217" s="174">
        <v>214</v>
      </c>
      <c r="B217" s="312" t="s">
        <v>634</v>
      </c>
      <c r="C217" s="314" t="s">
        <v>423</v>
      </c>
      <c r="D217" s="314">
        <v>50</v>
      </c>
      <c r="E217" s="315"/>
      <c r="F217" s="316">
        <v>50</v>
      </c>
      <c r="G217" s="315">
        <f t="shared" si="12"/>
        <v>4.166666666666667</v>
      </c>
      <c r="H217" s="315">
        <f t="shared" si="13"/>
        <v>0</v>
      </c>
      <c r="I217" s="315">
        <f t="shared" si="14"/>
        <v>0</v>
      </c>
    </row>
    <row r="218" spans="1:9" ht="30.75" x14ac:dyDescent="0.25">
      <c r="A218" s="174">
        <v>215</v>
      </c>
      <c r="B218" s="312" t="s">
        <v>635</v>
      </c>
      <c r="C218" s="314" t="s">
        <v>423</v>
      </c>
      <c r="D218" s="314">
        <v>10</v>
      </c>
      <c r="E218" s="315"/>
      <c r="F218" s="316">
        <v>10</v>
      </c>
      <c r="G218" s="315">
        <f t="shared" si="12"/>
        <v>0.83333333333333337</v>
      </c>
      <c r="H218" s="315">
        <f t="shared" si="13"/>
        <v>0</v>
      </c>
      <c r="I218" s="315">
        <f t="shared" si="14"/>
        <v>0</v>
      </c>
    </row>
    <row r="219" spans="1:9" ht="30.75" x14ac:dyDescent="0.25">
      <c r="A219" s="174">
        <v>216</v>
      </c>
      <c r="B219" s="312" t="s">
        <v>636</v>
      </c>
      <c r="C219" s="314" t="s">
        <v>423</v>
      </c>
      <c r="D219" s="314">
        <v>10</v>
      </c>
      <c r="E219" s="315"/>
      <c r="F219" s="316">
        <v>10</v>
      </c>
      <c r="G219" s="315">
        <f t="shared" si="12"/>
        <v>0.83333333333333337</v>
      </c>
      <c r="H219" s="315">
        <f t="shared" si="13"/>
        <v>0</v>
      </c>
      <c r="I219" s="315">
        <f t="shared" si="14"/>
        <v>0</v>
      </c>
    </row>
    <row r="220" spans="1:9" ht="30.75" x14ac:dyDescent="0.25">
      <c r="A220" s="174">
        <v>217</v>
      </c>
      <c r="B220" s="312" t="s">
        <v>637</v>
      </c>
      <c r="C220" s="314" t="s">
        <v>423</v>
      </c>
      <c r="D220" s="314">
        <v>20</v>
      </c>
      <c r="E220" s="315"/>
      <c r="F220" s="316">
        <v>20</v>
      </c>
      <c r="G220" s="315">
        <f t="shared" si="12"/>
        <v>1.6666666666666667</v>
      </c>
      <c r="H220" s="315">
        <f t="shared" si="13"/>
        <v>0</v>
      </c>
      <c r="I220" s="315">
        <f t="shared" si="14"/>
        <v>0</v>
      </c>
    </row>
    <row r="221" spans="1:9" ht="30.75" x14ac:dyDescent="0.25">
      <c r="A221" s="174">
        <v>218</v>
      </c>
      <c r="B221" s="312" t="s">
        <v>638</v>
      </c>
      <c r="C221" s="314" t="s">
        <v>423</v>
      </c>
      <c r="D221" s="314">
        <v>240</v>
      </c>
      <c r="E221" s="315"/>
      <c r="F221" s="316">
        <v>240</v>
      </c>
      <c r="G221" s="315">
        <f t="shared" si="12"/>
        <v>20</v>
      </c>
      <c r="H221" s="315">
        <f t="shared" si="13"/>
        <v>0</v>
      </c>
      <c r="I221" s="315">
        <f t="shared" si="14"/>
        <v>0</v>
      </c>
    </row>
    <row r="222" spans="1:9" ht="30.75" x14ac:dyDescent="0.25">
      <c r="A222" s="174">
        <v>219</v>
      </c>
      <c r="B222" s="312" t="s">
        <v>639</v>
      </c>
      <c r="C222" s="314" t="s">
        <v>423</v>
      </c>
      <c r="D222" s="314">
        <v>30</v>
      </c>
      <c r="E222" s="315"/>
      <c r="F222" s="316">
        <v>30</v>
      </c>
      <c r="G222" s="315">
        <f t="shared" si="12"/>
        <v>2.5</v>
      </c>
      <c r="H222" s="315">
        <f t="shared" si="13"/>
        <v>0</v>
      </c>
      <c r="I222" s="315">
        <f t="shared" si="14"/>
        <v>0</v>
      </c>
    </row>
    <row r="223" spans="1:9" ht="30.75" x14ac:dyDescent="0.25">
      <c r="A223" s="174">
        <v>220</v>
      </c>
      <c r="B223" s="312" t="s">
        <v>640</v>
      </c>
      <c r="C223" s="314" t="s">
        <v>423</v>
      </c>
      <c r="D223" s="314">
        <v>30</v>
      </c>
      <c r="E223" s="315"/>
      <c r="F223" s="316">
        <v>30</v>
      </c>
      <c r="G223" s="315">
        <f t="shared" si="12"/>
        <v>2.5</v>
      </c>
      <c r="H223" s="315">
        <f t="shared" si="13"/>
        <v>0</v>
      </c>
      <c r="I223" s="315">
        <f t="shared" si="14"/>
        <v>0</v>
      </c>
    </row>
    <row r="224" spans="1:9" ht="30.75" x14ac:dyDescent="0.25">
      <c r="A224" s="174">
        <v>221</v>
      </c>
      <c r="B224" s="312" t="s">
        <v>641</v>
      </c>
      <c r="C224" s="314" t="s">
        <v>423</v>
      </c>
      <c r="D224" s="314">
        <v>143</v>
      </c>
      <c r="E224" s="315"/>
      <c r="F224" s="316">
        <v>143</v>
      </c>
      <c r="G224" s="315">
        <f t="shared" si="12"/>
        <v>11.916666666666666</v>
      </c>
      <c r="H224" s="315">
        <f t="shared" si="13"/>
        <v>0</v>
      </c>
      <c r="I224" s="315">
        <f t="shared" si="14"/>
        <v>0</v>
      </c>
    </row>
    <row r="225" spans="1:9" ht="30.75" x14ac:dyDescent="0.25">
      <c r="A225" s="174">
        <v>222</v>
      </c>
      <c r="B225" s="312" t="s">
        <v>642</v>
      </c>
      <c r="C225" s="314" t="s">
        <v>423</v>
      </c>
      <c r="D225" s="314">
        <v>80</v>
      </c>
      <c r="E225" s="315"/>
      <c r="F225" s="316">
        <v>80</v>
      </c>
      <c r="G225" s="315">
        <f t="shared" si="12"/>
        <v>6.666666666666667</v>
      </c>
      <c r="H225" s="315">
        <f t="shared" si="13"/>
        <v>0</v>
      </c>
      <c r="I225" s="315">
        <f t="shared" si="14"/>
        <v>0</v>
      </c>
    </row>
    <row r="226" spans="1:9" ht="30.75" x14ac:dyDescent="0.25">
      <c r="A226" s="174">
        <v>223</v>
      </c>
      <c r="B226" s="312" t="s">
        <v>643</v>
      </c>
      <c r="C226" s="314" t="s">
        <v>423</v>
      </c>
      <c r="D226" s="314">
        <v>400</v>
      </c>
      <c r="E226" s="315"/>
      <c r="F226" s="316">
        <v>400</v>
      </c>
      <c r="G226" s="315">
        <f t="shared" si="12"/>
        <v>33.333333333333336</v>
      </c>
      <c r="H226" s="315">
        <f t="shared" si="13"/>
        <v>0</v>
      </c>
      <c r="I226" s="315">
        <f t="shared" si="14"/>
        <v>0</v>
      </c>
    </row>
    <row r="227" spans="1:9" ht="30.75" x14ac:dyDescent="0.25">
      <c r="A227" s="174">
        <v>224</v>
      </c>
      <c r="B227" s="312" t="s">
        <v>644</v>
      </c>
      <c r="C227" s="314" t="s">
        <v>423</v>
      </c>
      <c r="D227" s="314">
        <v>352</v>
      </c>
      <c r="E227" s="315"/>
      <c r="F227" s="316">
        <v>352</v>
      </c>
      <c r="G227" s="315">
        <f t="shared" si="12"/>
        <v>29.333333333333332</v>
      </c>
      <c r="H227" s="315">
        <f t="shared" si="13"/>
        <v>0</v>
      </c>
      <c r="I227" s="315">
        <f t="shared" si="14"/>
        <v>0</v>
      </c>
    </row>
    <row r="228" spans="1:9" ht="30.75" x14ac:dyDescent="0.25">
      <c r="A228" s="174">
        <v>225</v>
      </c>
      <c r="B228" s="312" t="s">
        <v>645</v>
      </c>
      <c r="C228" s="314" t="s">
        <v>423</v>
      </c>
      <c r="D228" s="314">
        <v>200</v>
      </c>
      <c r="E228" s="315"/>
      <c r="F228" s="316">
        <v>200</v>
      </c>
      <c r="G228" s="315">
        <f t="shared" si="12"/>
        <v>16.666666666666668</v>
      </c>
      <c r="H228" s="315">
        <f t="shared" si="13"/>
        <v>0</v>
      </c>
      <c r="I228" s="315">
        <f t="shared" si="14"/>
        <v>0</v>
      </c>
    </row>
    <row r="229" spans="1:9" ht="30.75" x14ac:dyDescent="0.25">
      <c r="A229" s="174">
        <v>226</v>
      </c>
      <c r="B229" s="312" t="s">
        <v>646</v>
      </c>
      <c r="C229" s="314" t="s">
        <v>423</v>
      </c>
      <c r="D229" s="314">
        <v>300</v>
      </c>
      <c r="E229" s="315"/>
      <c r="F229" s="316">
        <v>300</v>
      </c>
      <c r="G229" s="315">
        <f t="shared" si="12"/>
        <v>25</v>
      </c>
      <c r="H229" s="315">
        <f t="shared" si="13"/>
        <v>0</v>
      </c>
      <c r="I229" s="315">
        <f t="shared" si="14"/>
        <v>0</v>
      </c>
    </row>
    <row r="230" spans="1:9" ht="15.75" x14ac:dyDescent="0.25">
      <c r="A230" s="174">
        <v>227</v>
      </c>
      <c r="B230" s="312" t="s">
        <v>647</v>
      </c>
      <c r="C230" s="314" t="s">
        <v>423</v>
      </c>
      <c r="D230" s="314">
        <v>1</v>
      </c>
      <c r="E230" s="315"/>
      <c r="F230" s="316">
        <v>1</v>
      </c>
      <c r="G230" s="315">
        <f t="shared" si="12"/>
        <v>8.3333333333333329E-2</v>
      </c>
      <c r="H230" s="315">
        <f t="shared" si="13"/>
        <v>0</v>
      </c>
      <c r="I230" s="315">
        <f t="shared" si="14"/>
        <v>0</v>
      </c>
    </row>
    <row r="231" spans="1:9" ht="30.75" x14ac:dyDescent="0.25">
      <c r="A231" s="174">
        <v>228</v>
      </c>
      <c r="B231" s="312" t="s">
        <v>648</v>
      </c>
      <c r="C231" s="314" t="s">
        <v>423</v>
      </c>
      <c r="D231" s="314">
        <v>160</v>
      </c>
      <c r="E231" s="315"/>
      <c r="F231" s="316">
        <v>160</v>
      </c>
      <c r="G231" s="315">
        <f t="shared" si="12"/>
        <v>13.333333333333334</v>
      </c>
      <c r="H231" s="315">
        <f t="shared" si="13"/>
        <v>0</v>
      </c>
      <c r="I231" s="315">
        <f t="shared" si="14"/>
        <v>0</v>
      </c>
    </row>
    <row r="232" spans="1:9" ht="30.75" x14ac:dyDescent="0.25">
      <c r="A232" s="174">
        <v>229</v>
      </c>
      <c r="B232" s="312" t="s">
        <v>649</v>
      </c>
      <c r="C232" s="314" t="s">
        <v>423</v>
      </c>
      <c r="D232" s="314">
        <v>600</v>
      </c>
      <c r="E232" s="315"/>
      <c r="F232" s="316">
        <v>600</v>
      </c>
      <c r="G232" s="315">
        <f t="shared" si="12"/>
        <v>50</v>
      </c>
      <c r="H232" s="315">
        <f t="shared" si="13"/>
        <v>0</v>
      </c>
      <c r="I232" s="315">
        <f t="shared" si="14"/>
        <v>0</v>
      </c>
    </row>
    <row r="233" spans="1:9" ht="30.75" x14ac:dyDescent="0.25">
      <c r="A233" s="174">
        <v>230</v>
      </c>
      <c r="B233" s="312" t="s">
        <v>650</v>
      </c>
      <c r="C233" s="314" t="s">
        <v>423</v>
      </c>
      <c r="D233" s="314">
        <v>300</v>
      </c>
      <c r="E233" s="315"/>
      <c r="F233" s="316">
        <v>300</v>
      </c>
      <c r="G233" s="315">
        <f t="shared" si="12"/>
        <v>25</v>
      </c>
      <c r="H233" s="315">
        <f t="shared" si="13"/>
        <v>0</v>
      </c>
      <c r="I233" s="315">
        <f t="shared" si="14"/>
        <v>0</v>
      </c>
    </row>
    <row r="234" spans="1:9" ht="36.75" customHeight="1" x14ac:dyDescent="0.25">
      <c r="A234" s="174">
        <v>231</v>
      </c>
      <c r="B234" s="312" t="s">
        <v>651</v>
      </c>
      <c r="C234" s="314" t="s">
        <v>423</v>
      </c>
      <c r="D234" s="314">
        <v>2500</v>
      </c>
      <c r="E234" s="315"/>
      <c r="F234" s="316">
        <v>2500</v>
      </c>
      <c r="G234" s="315">
        <f t="shared" si="12"/>
        <v>208.33333333333334</v>
      </c>
      <c r="H234" s="315">
        <f t="shared" si="13"/>
        <v>0</v>
      </c>
      <c r="I234" s="315">
        <f t="shared" si="14"/>
        <v>0</v>
      </c>
    </row>
    <row r="235" spans="1:9" ht="30.75" x14ac:dyDescent="0.25">
      <c r="A235" s="174">
        <v>232</v>
      </c>
      <c r="B235" s="312" t="s">
        <v>652</v>
      </c>
      <c r="C235" s="314" t="s">
        <v>423</v>
      </c>
      <c r="D235" s="314">
        <v>200</v>
      </c>
      <c r="E235" s="315"/>
      <c r="F235" s="316">
        <v>200</v>
      </c>
      <c r="G235" s="315">
        <f t="shared" ref="G235:G273" si="15">SUM(F235/12)</f>
        <v>16.666666666666668</v>
      </c>
      <c r="H235" s="315">
        <f t="shared" ref="H235:H273" si="16">SUM(E235*G235)</f>
        <v>0</v>
      </c>
      <c r="I235" s="315">
        <f t="shared" ref="I235:I273" si="17">SUM(E235*F235)</f>
        <v>0</v>
      </c>
    </row>
    <row r="236" spans="1:9" ht="15.75" x14ac:dyDescent="0.25">
      <c r="A236" s="174">
        <v>233</v>
      </c>
      <c r="B236" s="312" t="s">
        <v>653</v>
      </c>
      <c r="C236" s="314" t="s">
        <v>423</v>
      </c>
      <c r="D236" s="314">
        <v>10</v>
      </c>
      <c r="E236" s="315"/>
      <c r="F236" s="316">
        <v>10</v>
      </c>
      <c r="G236" s="315">
        <f t="shared" si="15"/>
        <v>0.83333333333333337</v>
      </c>
      <c r="H236" s="315">
        <f t="shared" si="16"/>
        <v>0</v>
      </c>
      <c r="I236" s="315">
        <f t="shared" si="17"/>
        <v>0</v>
      </c>
    </row>
    <row r="237" spans="1:9" ht="15.75" x14ac:dyDescent="0.25">
      <c r="A237" s="174">
        <v>234</v>
      </c>
      <c r="B237" s="312" t="s">
        <v>654</v>
      </c>
      <c r="C237" s="314" t="s">
        <v>423</v>
      </c>
      <c r="D237" s="314">
        <v>30</v>
      </c>
      <c r="E237" s="315"/>
      <c r="F237" s="316">
        <v>30</v>
      </c>
      <c r="G237" s="315">
        <f t="shared" si="15"/>
        <v>2.5</v>
      </c>
      <c r="H237" s="315">
        <f t="shared" si="16"/>
        <v>0</v>
      </c>
      <c r="I237" s="315">
        <f t="shared" si="17"/>
        <v>0</v>
      </c>
    </row>
    <row r="238" spans="1:9" ht="15.75" x14ac:dyDescent="0.25">
      <c r="A238" s="174">
        <v>235</v>
      </c>
      <c r="B238" s="312" t="s">
        <v>655</v>
      </c>
      <c r="C238" s="314" t="s">
        <v>423</v>
      </c>
      <c r="D238" s="314">
        <v>30</v>
      </c>
      <c r="E238" s="315"/>
      <c r="F238" s="316">
        <v>30</v>
      </c>
      <c r="G238" s="315">
        <f t="shared" si="15"/>
        <v>2.5</v>
      </c>
      <c r="H238" s="315">
        <f t="shared" si="16"/>
        <v>0</v>
      </c>
      <c r="I238" s="315">
        <f t="shared" si="17"/>
        <v>0</v>
      </c>
    </row>
    <row r="239" spans="1:9" ht="30.75" x14ac:dyDescent="0.25">
      <c r="A239" s="174">
        <v>236</v>
      </c>
      <c r="B239" s="312" t="s">
        <v>656</v>
      </c>
      <c r="C239" s="314" t="s">
        <v>423</v>
      </c>
      <c r="D239" s="314">
        <v>100</v>
      </c>
      <c r="E239" s="315"/>
      <c r="F239" s="316">
        <v>100</v>
      </c>
      <c r="G239" s="315">
        <f t="shared" si="15"/>
        <v>8.3333333333333339</v>
      </c>
      <c r="H239" s="315">
        <f t="shared" si="16"/>
        <v>0</v>
      </c>
      <c r="I239" s="315">
        <f t="shared" si="17"/>
        <v>0</v>
      </c>
    </row>
    <row r="240" spans="1:9" ht="30.75" x14ac:dyDescent="0.25">
      <c r="A240" s="174">
        <v>237</v>
      </c>
      <c r="B240" s="312" t="s">
        <v>657</v>
      </c>
      <c r="C240" s="314" t="s">
        <v>423</v>
      </c>
      <c r="D240" s="314">
        <v>40</v>
      </c>
      <c r="E240" s="315"/>
      <c r="F240" s="316">
        <v>40</v>
      </c>
      <c r="G240" s="315">
        <f t="shared" si="15"/>
        <v>3.3333333333333335</v>
      </c>
      <c r="H240" s="315">
        <f t="shared" si="16"/>
        <v>0</v>
      </c>
      <c r="I240" s="315">
        <f t="shared" si="17"/>
        <v>0</v>
      </c>
    </row>
    <row r="241" spans="1:9" ht="30.75" x14ac:dyDescent="0.25">
      <c r="A241" s="174">
        <v>238</v>
      </c>
      <c r="B241" s="312" t="s">
        <v>658</v>
      </c>
      <c r="C241" s="314" t="s">
        <v>423</v>
      </c>
      <c r="D241" s="314">
        <v>40</v>
      </c>
      <c r="E241" s="315"/>
      <c r="F241" s="316">
        <v>40</v>
      </c>
      <c r="G241" s="315">
        <f t="shared" si="15"/>
        <v>3.3333333333333335</v>
      </c>
      <c r="H241" s="315">
        <f t="shared" si="16"/>
        <v>0</v>
      </c>
      <c r="I241" s="315">
        <f t="shared" si="17"/>
        <v>0</v>
      </c>
    </row>
    <row r="242" spans="1:9" ht="30.75" x14ac:dyDescent="0.25">
      <c r="A242" s="174">
        <v>239</v>
      </c>
      <c r="B242" s="312" t="s">
        <v>659</v>
      </c>
      <c r="C242" s="314" t="s">
        <v>423</v>
      </c>
      <c r="D242" s="314">
        <v>240</v>
      </c>
      <c r="E242" s="315"/>
      <c r="F242" s="316">
        <v>240</v>
      </c>
      <c r="G242" s="315">
        <f t="shared" si="15"/>
        <v>20</v>
      </c>
      <c r="H242" s="315">
        <f t="shared" si="16"/>
        <v>0</v>
      </c>
      <c r="I242" s="315">
        <f t="shared" si="17"/>
        <v>0</v>
      </c>
    </row>
    <row r="243" spans="1:9" ht="30.75" x14ac:dyDescent="0.25">
      <c r="A243" s="174">
        <v>240</v>
      </c>
      <c r="B243" s="312" t="s">
        <v>660</v>
      </c>
      <c r="C243" s="314" t="s">
        <v>423</v>
      </c>
      <c r="D243" s="314">
        <v>50</v>
      </c>
      <c r="E243" s="315"/>
      <c r="F243" s="316">
        <v>50</v>
      </c>
      <c r="G243" s="315">
        <f t="shared" si="15"/>
        <v>4.166666666666667</v>
      </c>
      <c r="H243" s="315">
        <f t="shared" si="16"/>
        <v>0</v>
      </c>
      <c r="I243" s="315">
        <f t="shared" si="17"/>
        <v>0</v>
      </c>
    </row>
    <row r="244" spans="1:9" ht="30.75" x14ac:dyDescent="0.25">
      <c r="A244" s="174">
        <v>241</v>
      </c>
      <c r="B244" s="312" t="s">
        <v>661</v>
      </c>
      <c r="C244" s="314" t="s">
        <v>423</v>
      </c>
      <c r="D244" s="314">
        <v>50</v>
      </c>
      <c r="E244" s="315"/>
      <c r="F244" s="316">
        <v>50</v>
      </c>
      <c r="G244" s="315">
        <f t="shared" si="15"/>
        <v>4.166666666666667</v>
      </c>
      <c r="H244" s="315">
        <f t="shared" si="16"/>
        <v>0</v>
      </c>
      <c r="I244" s="315">
        <f t="shared" si="17"/>
        <v>0</v>
      </c>
    </row>
    <row r="245" spans="1:9" ht="30.75" x14ac:dyDescent="0.25">
      <c r="A245" s="174">
        <v>242</v>
      </c>
      <c r="B245" s="312" t="s">
        <v>662</v>
      </c>
      <c r="C245" s="314" t="s">
        <v>423</v>
      </c>
      <c r="D245" s="314">
        <v>20</v>
      </c>
      <c r="E245" s="315"/>
      <c r="F245" s="316">
        <v>20</v>
      </c>
      <c r="G245" s="315">
        <f t="shared" si="15"/>
        <v>1.6666666666666667</v>
      </c>
      <c r="H245" s="315">
        <f t="shared" si="16"/>
        <v>0</v>
      </c>
      <c r="I245" s="315">
        <f t="shared" si="17"/>
        <v>0</v>
      </c>
    </row>
    <row r="246" spans="1:9" ht="15.75" x14ac:dyDescent="0.25">
      <c r="A246" s="174">
        <v>243</v>
      </c>
      <c r="B246" s="312" t="s">
        <v>663</v>
      </c>
      <c r="C246" s="314" t="s">
        <v>423</v>
      </c>
      <c r="D246" s="314">
        <v>30</v>
      </c>
      <c r="E246" s="315"/>
      <c r="F246" s="316">
        <v>30</v>
      </c>
      <c r="G246" s="315">
        <f t="shared" si="15"/>
        <v>2.5</v>
      </c>
      <c r="H246" s="315">
        <f t="shared" si="16"/>
        <v>0</v>
      </c>
      <c r="I246" s="315">
        <f t="shared" si="17"/>
        <v>0</v>
      </c>
    </row>
    <row r="247" spans="1:9" ht="15.75" x14ac:dyDescent="0.25">
      <c r="A247" s="174">
        <v>244</v>
      </c>
      <c r="B247" s="312" t="s">
        <v>664</v>
      </c>
      <c r="C247" s="314" t="s">
        <v>423</v>
      </c>
      <c r="D247" s="314">
        <v>120</v>
      </c>
      <c r="E247" s="315"/>
      <c r="F247" s="316">
        <v>120</v>
      </c>
      <c r="G247" s="315">
        <f t="shared" si="15"/>
        <v>10</v>
      </c>
      <c r="H247" s="315">
        <f t="shared" si="16"/>
        <v>0</v>
      </c>
      <c r="I247" s="315">
        <f t="shared" si="17"/>
        <v>0</v>
      </c>
    </row>
    <row r="248" spans="1:9" ht="30.75" x14ac:dyDescent="0.25">
      <c r="A248" s="174">
        <v>245</v>
      </c>
      <c r="B248" s="312" t="s">
        <v>665</v>
      </c>
      <c r="C248" s="314" t="s">
        <v>423</v>
      </c>
      <c r="D248" s="314">
        <v>100</v>
      </c>
      <c r="E248" s="315"/>
      <c r="F248" s="316">
        <v>100</v>
      </c>
      <c r="G248" s="315">
        <f t="shared" si="15"/>
        <v>8.3333333333333339</v>
      </c>
      <c r="H248" s="315">
        <f t="shared" si="16"/>
        <v>0</v>
      </c>
      <c r="I248" s="315">
        <f t="shared" si="17"/>
        <v>0</v>
      </c>
    </row>
    <row r="249" spans="1:9" ht="30.75" x14ac:dyDescent="0.25">
      <c r="A249" s="174">
        <v>246</v>
      </c>
      <c r="B249" s="312" t="s">
        <v>666</v>
      </c>
      <c r="C249" s="314" t="s">
        <v>423</v>
      </c>
      <c r="D249" s="314">
        <v>120</v>
      </c>
      <c r="E249" s="315"/>
      <c r="F249" s="316">
        <v>120</v>
      </c>
      <c r="G249" s="315">
        <f t="shared" si="15"/>
        <v>10</v>
      </c>
      <c r="H249" s="315">
        <f t="shared" si="16"/>
        <v>0</v>
      </c>
      <c r="I249" s="315">
        <f t="shared" si="17"/>
        <v>0</v>
      </c>
    </row>
    <row r="250" spans="1:9" ht="30.75" x14ac:dyDescent="0.25">
      <c r="A250" s="174">
        <v>247</v>
      </c>
      <c r="B250" s="312" t="s">
        <v>667</v>
      </c>
      <c r="C250" s="314" t="s">
        <v>423</v>
      </c>
      <c r="D250" s="314">
        <v>140</v>
      </c>
      <c r="E250" s="315"/>
      <c r="F250" s="316">
        <v>140</v>
      </c>
      <c r="G250" s="315">
        <f t="shared" si="15"/>
        <v>11.666666666666666</v>
      </c>
      <c r="H250" s="315">
        <f t="shared" si="16"/>
        <v>0</v>
      </c>
      <c r="I250" s="315">
        <f t="shared" si="17"/>
        <v>0</v>
      </c>
    </row>
    <row r="251" spans="1:9" ht="30.75" x14ac:dyDescent="0.25">
      <c r="A251" s="174">
        <v>248</v>
      </c>
      <c r="B251" s="312" t="s">
        <v>668</v>
      </c>
      <c r="C251" s="314" t="s">
        <v>423</v>
      </c>
      <c r="D251" s="314">
        <v>50</v>
      </c>
      <c r="E251" s="315"/>
      <c r="F251" s="316">
        <v>50</v>
      </c>
      <c r="G251" s="315">
        <f t="shared" si="15"/>
        <v>4.166666666666667</v>
      </c>
      <c r="H251" s="315">
        <f t="shared" si="16"/>
        <v>0</v>
      </c>
      <c r="I251" s="315">
        <f t="shared" si="17"/>
        <v>0</v>
      </c>
    </row>
    <row r="252" spans="1:9" ht="30.75" x14ac:dyDescent="0.25">
      <c r="A252" s="174">
        <v>249</v>
      </c>
      <c r="B252" s="312" t="s">
        <v>669</v>
      </c>
      <c r="C252" s="314" t="s">
        <v>423</v>
      </c>
      <c r="D252" s="314">
        <v>50</v>
      </c>
      <c r="E252" s="315"/>
      <c r="F252" s="316">
        <v>50</v>
      </c>
      <c r="G252" s="315">
        <f t="shared" si="15"/>
        <v>4.166666666666667</v>
      </c>
      <c r="H252" s="315">
        <f t="shared" si="16"/>
        <v>0</v>
      </c>
      <c r="I252" s="315">
        <f t="shared" si="17"/>
        <v>0</v>
      </c>
    </row>
    <row r="253" spans="1:9" ht="30.75" x14ac:dyDescent="0.25">
      <c r="A253" s="174">
        <v>250</v>
      </c>
      <c r="B253" s="312" t="s">
        <v>670</v>
      </c>
      <c r="C253" s="314" t="s">
        <v>423</v>
      </c>
      <c r="D253" s="314">
        <v>20</v>
      </c>
      <c r="E253" s="315"/>
      <c r="F253" s="316">
        <v>20</v>
      </c>
      <c r="G253" s="315">
        <f t="shared" si="15"/>
        <v>1.6666666666666667</v>
      </c>
      <c r="H253" s="315">
        <f t="shared" si="16"/>
        <v>0</v>
      </c>
      <c r="I253" s="315">
        <f t="shared" si="17"/>
        <v>0</v>
      </c>
    </row>
    <row r="254" spans="1:9" ht="15.75" x14ac:dyDescent="0.25">
      <c r="A254" s="174">
        <v>251</v>
      </c>
      <c r="B254" s="312" t="s">
        <v>671</v>
      </c>
      <c r="C254" s="314" t="s">
        <v>423</v>
      </c>
      <c r="D254" s="314">
        <v>7</v>
      </c>
      <c r="E254" s="315"/>
      <c r="F254" s="316">
        <v>7</v>
      </c>
      <c r="G254" s="315">
        <f t="shared" si="15"/>
        <v>0.58333333333333337</v>
      </c>
      <c r="H254" s="315">
        <f t="shared" si="16"/>
        <v>0</v>
      </c>
      <c r="I254" s="315">
        <f t="shared" si="17"/>
        <v>0</v>
      </c>
    </row>
    <row r="255" spans="1:9" ht="15.75" x14ac:dyDescent="0.25">
      <c r="A255" s="174">
        <v>252</v>
      </c>
      <c r="B255" s="312" t="s">
        <v>672</v>
      </c>
      <c r="C255" s="314" t="s">
        <v>423</v>
      </c>
      <c r="D255" s="314">
        <v>4</v>
      </c>
      <c r="E255" s="315"/>
      <c r="F255" s="316">
        <v>4</v>
      </c>
      <c r="G255" s="315">
        <f t="shared" si="15"/>
        <v>0.33333333333333331</v>
      </c>
      <c r="H255" s="315">
        <f t="shared" si="16"/>
        <v>0</v>
      </c>
      <c r="I255" s="315">
        <f t="shared" si="17"/>
        <v>0</v>
      </c>
    </row>
    <row r="256" spans="1:9" ht="15.75" x14ac:dyDescent="0.25">
      <c r="A256" s="174">
        <v>253</v>
      </c>
      <c r="B256" s="312" t="s">
        <v>673</v>
      </c>
      <c r="C256" s="314" t="s">
        <v>423</v>
      </c>
      <c r="D256" s="314">
        <v>2</v>
      </c>
      <c r="E256" s="315"/>
      <c r="F256" s="316">
        <v>2</v>
      </c>
      <c r="G256" s="315">
        <f t="shared" si="15"/>
        <v>0.16666666666666666</v>
      </c>
      <c r="H256" s="315">
        <f t="shared" si="16"/>
        <v>0</v>
      </c>
      <c r="I256" s="315">
        <f t="shared" si="17"/>
        <v>0</v>
      </c>
    </row>
    <row r="257" spans="1:9" ht="30.75" x14ac:dyDescent="0.25">
      <c r="A257" s="174">
        <v>254</v>
      </c>
      <c r="B257" s="312" t="s">
        <v>674</v>
      </c>
      <c r="C257" s="314" t="s">
        <v>423</v>
      </c>
      <c r="D257" s="314">
        <v>30</v>
      </c>
      <c r="E257" s="315"/>
      <c r="F257" s="316">
        <v>30</v>
      </c>
      <c r="G257" s="315">
        <f t="shared" si="15"/>
        <v>2.5</v>
      </c>
      <c r="H257" s="315">
        <f t="shared" si="16"/>
        <v>0</v>
      </c>
      <c r="I257" s="315">
        <f t="shared" si="17"/>
        <v>0</v>
      </c>
    </row>
    <row r="258" spans="1:9" ht="30.75" x14ac:dyDescent="0.25">
      <c r="A258" s="174">
        <v>255</v>
      </c>
      <c r="B258" s="312" t="s">
        <v>675</v>
      </c>
      <c r="C258" s="314" t="s">
        <v>423</v>
      </c>
      <c r="D258" s="314">
        <v>80</v>
      </c>
      <c r="E258" s="315"/>
      <c r="F258" s="316">
        <v>80</v>
      </c>
      <c r="G258" s="315">
        <f t="shared" si="15"/>
        <v>6.666666666666667</v>
      </c>
      <c r="H258" s="315">
        <f t="shared" si="16"/>
        <v>0</v>
      </c>
      <c r="I258" s="315">
        <f t="shared" si="17"/>
        <v>0</v>
      </c>
    </row>
    <row r="259" spans="1:9" ht="60.75" x14ac:dyDescent="0.25">
      <c r="A259" s="174">
        <v>256</v>
      </c>
      <c r="B259" s="312" t="s">
        <v>676</v>
      </c>
      <c r="C259" s="314" t="s">
        <v>423</v>
      </c>
      <c r="D259" s="314">
        <v>50</v>
      </c>
      <c r="E259" s="315"/>
      <c r="F259" s="316">
        <v>50</v>
      </c>
      <c r="G259" s="315">
        <f t="shared" si="15"/>
        <v>4.166666666666667</v>
      </c>
      <c r="H259" s="315">
        <f t="shared" si="16"/>
        <v>0</v>
      </c>
      <c r="I259" s="315">
        <f t="shared" si="17"/>
        <v>0</v>
      </c>
    </row>
    <row r="260" spans="1:9" ht="30.75" x14ac:dyDescent="0.25">
      <c r="A260" s="174">
        <v>257</v>
      </c>
      <c r="B260" s="312" t="s">
        <v>677</v>
      </c>
      <c r="C260" s="314" t="s">
        <v>423</v>
      </c>
      <c r="D260" s="314">
        <v>6</v>
      </c>
      <c r="E260" s="315"/>
      <c r="F260" s="316">
        <v>6</v>
      </c>
      <c r="G260" s="315">
        <f t="shared" si="15"/>
        <v>0.5</v>
      </c>
      <c r="H260" s="315">
        <f t="shared" si="16"/>
        <v>0</v>
      </c>
      <c r="I260" s="315">
        <f t="shared" si="17"/>
        <v>0</v>
      </c>
    </row>
    <row r="261" spans="1:9" ht="30.75" x14ac:dyDescent="0.25">
      <c r="A261" s="174">
        <v>258</v>
      </c>
      <c r="B261" s="312" t="s">
        <v>678</v>
      </c>
      <c r="C261" s="314" t="s">
        <v>423</v>
      </c>
      <c r="D261" s="314">
        <v>30</v>
      </c>
      <c r="E261" s="315"/>
      <c r="F261" s="316">
        <v>30</v>
      </c>
      <c r="G261" s="315">
        <f t="shared" si="15"/>
        <v>2.5</v>
      </c>
      <c r="H261" s="315">
        <f t="shared" si="16"/>
        <v>0</v>
      </c>
      <c r="I261" s="315">
        <f t="shared" si="17"/>
        <v>0</v>
      </c>
    </row>
    <row r="262" spans="1:9" ht="15.75" x14ac:dyDescent="0.25">
      <c r="A262" s="174">
        <v>259</v>
      </c>
      <c r="B262" s="312" t="s">
        <v>679</v>
      </c>
      <c r="C262" s="314" t="s">
        <v>423</v>
      </c>
      <c r="D262" s="314">
        <v>1</v>
      </c>
      <c r="E262" s="315"/>
      <c r="F262" s="316">
        <v>1</v>
      </c>
      <c r="G262" s="315">
        <f t="shared" si="15"/>
        <v>8.3333333333333329E-2</v>
      </c>
      <c r="H262" s="315">
        <f t="shared" si="16"/>
        <v>0</v>
      </c>
      <c r="I262" s="315">
        <f t="shared" si="17"/>
        <v>0</v>
      </c>
    </row>
    <row r="263" spans="1:9" ht="30.75" x14ac:dyDescent="0.25">
      <c r="A263" s="174">
        <v>260</v>
      </c>
      <c r="B263" s="312" t="s">
        <v>680</v>
      </c>
      <c r="C263" s="314" t="s">
        <v>423</v>
      </c>
      <c r="D263" s="314">
        <v>30</v>
      </c>
      <c r="E263" s="315"/>
      <c r="F263" s="316">
        <v>30</v>
      </c>
      <c r="G263" s="315">
        <f t="shared" si="15"/>
        <v>2.5</v>
      </c>
      <c r="H263" s="315">
        <f t="shared" si="16"/>
        <v>0</v>
      </c>
      <c r="I263" s="315">
        <f t="shared" si="17"/>
        <v>0</v>
      </c>
    </row>
    <row r="264" spans="1:9" ht="30.75" x14ac:dyDescent="0.25">
      <c r="A264" s="174">
        <v>261</v>
      </c>
      <c r="B264" s="312" t="s">
        <v>681</v>
      </c>
      <c r="C264" s="314" t="s">
        <v>423</v>
      </c>
      <c r="D264" s="314">
        <v>30</v>
      </c>
      <c r="E264" s="315"/>
      <c r="F264" s="316">
        <v>30</v>
      </c>
      <c r="G264" s="315">
        <f t="shared" si="15"/>
        <v>2.5</v>
      </c>
      <c r="H264" s="315">
        <f t="shared" si="16"/>
        <v>0</v>
      </c>
      <c r="I264" s="315">
        <f t="shared" si="17"/>
        <v>0</v>
      </c>
    </row>
    <row r="265" spans="1:9" ht="15.75" x14ac:dyDescent="0.25">
      <c r="A265" s="174">
        <v>262</v>
      </c>
      <c r="B265" s="312" t="s">
        <v>682</v>
      </c>
      <c r="C265" s="314" t="s">
        <v>423</v>
      </c>
      <c r="D265" s="314">
        <v>30</v>
      </c>
      <c r="E265" s="315"/>
      <c r="F265" s="316">
        <v>30</v>
      </c>
      <c r="G265" s="315">
        <f t="shared" si="15"/>
        <v>2.5</v>
      </c>
      <c r="H265" s="315">
        <f t="shared" si="16"/>
        <v>0</v>
      </c>
      <c r="I265" s="315">
        <f t="shared" si="17"/>
        <v>0</v>
      </c>
    </row>
    <row r="266" spans="1:9" ht="15.75" x14ac:dyDescent="0.25">
      <c r="A266" s="174">
        <v>263</v>
      </c>
      <c r="B266" s="312" t="s">
        <v>683</v>
      </c>
      <c r="C266" s="314" t="s">
        <v>423</v>
      </c>
      <c r="D266" s="314">
        <v>30</v>
      </c>
      <c r="E266" s="315"/>
      <c r="F266" s="316">
        <v>30</v>
      </c>
      <c r="G266" s="315">
        <f t="shared" si="15"/>
        <v>2.5</v>
      </c>
      <c r="H266" s="315">
        <f t="shared" si="16"/>
        <v>0</v>
      </c>
      <c r="I266" s="315">
        <f t="shared" si="17"/>
        <v>0</v>
      </c>
    </row>
    <row r="267" spans="1:9" ht="15.75" x14ac:dyDescent="0.25">
      <c r="A267" s="174">
        <v>264</v>
      </c>
      <c r="B267" s="312" t="s">
        <v>684</v>
      </c>
      <c r="C267" s="314" t="s">
        <v>423</v>
      </c>
      <c r="D267" s="314">
        <v>10</v>
      </c>
      <c r="E267" s="315"/>
      <c r="F267" s="316">
        <v>10</v>
      </c>
      <c r="G267" s="315">
        <f t="shared" si="15"/>
        <v>0.83333333333333337</v>
      </c>
      <c r="H267" s="315">
        <f t="shared" si="16"/>
        <v>0</v>
      </c>
      <c r="I267" s="315">
        <f t="shared" si="17"/>
        <v>0</v>
      </c>
    </row>
    <row r="268" spans="1:9" ht="15.75" x14ac:dyDescent="0.25">
      <c r="A268" s="174">
        <v>265</v>
      </c>
      <c r="B268" s="312" t="s">
        <v>685</v>
      </c>
      <c r="C268" s="314" t="s">
        <v>423</v>
      </c>
      <c r="D268" s="314">
        <v>5</v>
      </c>
      <c r="E268" s="315"/>
      <c r="F268" s="316">
        <v>5</v>
      </c>
      <c r="G268" s="315">
        <f t="shared" si="15"/>
        <v>0.41666666666666669</v>
      </c>
      <c r="H268" s="315">
        <f t="shared" si="16"/>
        <v>0</v>
      </c>
      <c r="I268" s="315">
        <f t="shared" si="17"/>
        <v>0</v>
      </c>
    </row>
    <row r="269" spans="1:9" ht="30.75" x14ac:dyDescent="0.25">
      <c r="A269" s="174">
        <v>266</v>
      </c>
      <c r="B269" s="312" t="s">
        <v>686</v>
      </c>
      <c r="C269" s="314" t="s">
        <v>423</v>
      </c>
      <c r="D269" s="314">
        <v>1</v>
      </c>
      <c r="E269" s="315"/>
      <c r="F269" s="316">
        <v>1</v>
      </c>
      <c r="G269" s="315">
        <f t="shared" si="15"/>
        <v>8.3333333333333329E-2</v>
      </c>
      <c r="H269" s="315">
        <f t="shared" si="16"/>
        <v>0</v>
      </c>
      <c r="I269" s="315">
        <f t="shared" si="17"/>
        <v>0</v>
      </c>
    </row>
    <row r="270" spans="1:9" ht="30.75" x14ac:dyDescent="0.25">
      <c r="A270" s="174">
        <v>267</v>
      </c>
      <c r="B270" s="312" t="s">
        <v>687</v>
      </c>
      <c r="C270" s="314" t="s">
        <v>423</v>
      </c>
      <c r="D270" s="314">
        <v>2</v>
      </c>
      <c r="E270" s="315"/>
      <c r="F270" s="316">
        <v>2</v>
      </c>
      <c r="G270" s="315">
        <f t="shared" si="15"/>
        <v>0.16666666666666666</v>
      </c>
      <c r="H270" s="315">
        <f t="shared" si="16"/>
        <v>0</v>
      </c>
      <c r="I270" s="315">
        <f t="shared" si="17"/>
        <v>0</v>
      </c>
    </row>
    <row r="271" spans="1:9" ht="30.75" x14ac:dyDescent="0.25">
      <c r="A271" s="174">
        <v>268</v>
      </c>
      <c r="B271" s="312" t="s">
        <v>688</v>
      </c>
      <c r="C271" s="314" t="s">
        <v>423</v>
      </c>
      <c r="D271" s="314">
        <v>1</v>
      </c>
      <c r="E271" s="315"/>
      <c r="F271" s="316">
        <v>1</v>
      </c>
      <c r="G271" s="315">
        <f t="shared" si="15"/>
        <v>8.3333333333333329E-2</v>
      </c>
      <c r="H271" s="315">
        <f t="shared" si="16"/>
        <v>0</v>
      </c>
      <c r="I271" s="315">
        <f t="shared" si="17"/>
        <v>0</v>
      </c>
    </row>
    <row r="272" spans="1:9" ht="30.75" x14ac:dyDescent="0.25">
      <c r="A272" s="174">
        <v>269</v>
      </c>
      <c r="B272" s="312" t="s">
        <v>689</v>
      </c>
      <c r="C272" s="314" t="s">
        <v>423</v>
      </c>
      <c r="D272" s="314">
        <v>400</v>
      </c>
      <c r="E272" s="315"/>
      <c r="F272" s="316">
        <v>400</v>
      </c>
      <c r="G272" s="315">
        <f t="shared" si="15"/>
        <v>33.333333333333336</v>
      </c>
      <c r="H272" s="315">
        <f t="shared" si="16"/>
        <v>0</v>
      </c>
      <c r="I272" s="315">
        <f t="shared" si="17"/>
        <v>0</v>
      </c>
    </row>
    <row r="273" spans="1:9" ht="30.75" x14ac:dyDescent="0.25">
      <c r="A273" s="174">
        <v>270</v>
      </c>
      <c r="B273" s="312" t="s">
        <v>690</v>
      </c>
      <c r="C273" s="314" t="s">
        <v>423</v>
      </c>
      <c r="D273" s="314">
        <v>100</v>
      </c>
      <c r="E273" s="315"/>
      <c r="F273" s="316">
        <v>100</v>
      </c>
      <c r="G273" s="315">
        <f t="shared" si="15"/>
        <v>8.3333333333333339</v>
      </c>
      <c r="H273" s="315">
        <f t="shared" si="16"/>
        <v>0</v>
      </c>
      <c r="I273" s="315">
        <f t="shared" si="17"/>
        <v>0</v>
      </c>
    </row>
    <row r="274" spans="1:9" ht="30.75" x14ac:dyDescent="0.25">
      <c r="A274" s="174">
        <v>271</v>
      </c>
      <c r="B274" s="312" t="s">
        <v>691</v>
      </c>
      <c r="C274" s="314" t="s">
        <v>423</v>
      </c>
      <c r="D274" s="314">
        <v>20</v>
      </c>
      <c r="E274" s="315"/>
      <c r="F274" s="316">
        <v>20</v>
      </c>
      <c r="G274" s="315">
        <f t="shared" ref="G274:G303" si="18">SUM(F274/12)</f>
        <v>1.6666666666666667</v>
      </c>
      <c r="H274" s="315">
        <f t="shared" ref="H274:H303" si="19">SUM(E274*G274)</f>
        <v>0</v>
      </c>
      <c r="I274" s="315">
        <f t="shared" ref="I274:I303" si="20">SUM(E274*F274)</f>
        <v>0</v>
      </c>
    </row>
    <row r="275" spans="1:9" ht="30.75" x14ac:dyDescent="0.25">
      <c r="A275" s="174">
        <v>272</v>
      </c>
      <c r="B275" s="312" t="s">
        <v>692</v>
      </c>
      <c r="C275" s="314" t="s">
        <v>423</v>
      </c>
      <c r="D275" s="314">
        <v>100</v>
      </c>
      <c r="E275" s="315"/>
      <c r="F275" s="316">
        <v>100</v>
      </c>
      <c r="G275" s="315">
        <f t="shared" si="18"/>
        <v>8.3333333333333339</v>
      </c>
      <c r="H275" s="315">
        <f t="shared" si="19"/>
        <v>0</v>
      </c>
      <c r="I275" s="315">
        <f t="shared" si="20"/>
        <v>0</v>
      </c>
    </row>
    <row r="276" spans="1:9" ht="30.75" x14ac:dyDescent="0.25">
      <c r="A276" s="174">
        <v>273</v>
      </c>
      <c r="B276" s="312" t="s">
        <v>693</v>
      </c>
      <c r="C276" s="314" t="s">
        <v>423</v>
      </c>
      <c r="D276" s="314">
        <v>10</v>
      </c>
      <c r="E276" s="315"/>
      <c r="F276" s="316">
        <v>10</v>
      </c>
      <c r="G276" s="315">
        <f t="shared" si="18"/>
        <v>0.83333333333333337</v>
      </c>
      <c r="H276" s="315">
        <f t="shared" si="19"/>
        <v>0</v>
      </c>
      <c r="I276" s="315">
        <f t="shared" si="20"/>
        <v>0</v>
      </c>
    </row>
    <row r="277" spans="1:9" ht="30.75" x14ac:dyDescent="0.25">
      <c r="A277" s="174">
        <v>274</v>
      </c>
      <c r="B277" s="312" t="s">
        <v>694</v>
      </c>
      <c r="C277" s="314" t="s">
        <v>423</v>
      </c>
      <c r="D277" s="314">
        <v>400</v>
      </c>
      <c r="E277" s="315"/>
      <c r="F277" s="316">
        <v>400</v>
      </c>
      <c r="G277" s="315">
        <f t="shared" si="18"/>
        <v>33.333333333333336</v>
      </c>
      <c r="H277" s="315">
        <f t="shared" si="19"/>
        <v>0</v>
      </c>
      <c r="I277" s="315">
        <f t="shared" si="20"/>
        <v>0</v>
      </c>
    </row>
    <row r="278" spans="1:9" ht="30.75" x14ac:dyDescent="0.25">
      <c r="A278" s="174">
        <v>275</v>
      </c>
      <c r="B278" s="312" t="s">
        <v>695</v>
      </c>
      <c r="C278" s="314" t="s">
        <v>423</v>
      </c>
      <c r="D278" s="314">
        <v>500</v>
      </c>
      <c r="E278" s="315"/>
      <c r="F278" s="316">
        <v>500</v>
      </c>
      <c r="G278" s="315">
        <f t="shared" si="18"/>
        <v>41.666666666666664</v>
      </c>
      <c r="H278" s="315">
        <f t="shared" si="19"/>
        <v>0</v>
      </c>
      <c r="I278" s="315">
        <f t="shared" si="20"/>
        <v>0</v>
      </c>
    </row>
    <row r="279" spans="1:9" ht="30.75" x14ac:dyDescent="0.25">
      <c r="A279" s="174">
        <v>276</v>
      </c>
      <c r="B279" s="312" t="s">
        <v>696</v>
      </c>
      <c r="C279" s="314" t="s">
        <v>423</v>
      </c>
      <c r="D279" s="314">
        <v>200</v>
      </c>
      <c r="E279" s="315"/>
      <c r="F279" s="316">
        <v>200</v>
      </c>
      <c r="G279" s="315">
        <f t="shared" si="18"/>
        <v>16.666666666666668</v>
      </c>
      <c r="H279" s="315">
        <f t="shared" si="19"/>
        <v>0</v>
      </c>
      <c r="I279" s="315">
        <f t="shared" si="20"/>
        <v>0</v>
      </c>
    </row>
    <row r="280" spans="1:9" ht="30.75" x14ac:dyDescent="0.25">
      <c r="A280" s="174">
        <v>277</v>
      </c>
      <c r="B280" s="312" t="s">
        <v>697</v>
      </c>
      <c r="C280" s="314" t="s">
        <v>423</v>
      </c>
      <c r="D280" s="314">
        <v>20</v>
      </c>
      <c r="E280" s="315"/>
      <c r="F280" s="316">
        <v>20</v>
      </c>
      <c r="G280" s="315">
        <f t="shared" si="18"/>
        <v>1.6666666666666667</v>
      </c>
      <c r="H280" s="315">
        <f t="shared" si="19"/>
        <v>0</v>
      </c>
      <c r="I280" s="315">
        <f t="shared" si="20"/>
        <v>0</v>
      </c>
    </row>
    <row r="281" spans="1:9" ht="30.75" x14ac:dyDescent="0.25">
      <c r="A281" s="174">
        <v>278</v>
      </c>
      <c r="B281" s="312" t="s">
        <v>698</v>
      </c>
      <c r="C281" s="314" t="s">
        <v>423</v>
      </c>
      <c r="D281" s="314">
        <v>3</v>
      </c>
      <c r="E281" s="315"/>
      <c r="F281" s="316">
        <v>3</v>
      </c>
      <c r="G281" s="315">
        <f t="shared" si="18"/>
        <v>0.25</v>
      </c>
      <c r="H281" s="315">
        <f t="shared" si="19"/>
        <v>0</v>
      </c>
      <c r="I281" s="315">
        <f t="shared" si="20"/>
        <v>0</v>
      </c>
    </row>
    <row r="282" spans="1:9" ht="30.75" x14ac:dyDescent="0.25">
      <c r="A282" s="174">
        <v>279</v>
      </c>
      <c r="B282" s="312" t="s">
        <v>699</v>
      </c>
      <c r="C282" s="314" t="s">
        <v>423</v>
      </c>
      <c r="D282" s="314">
        <v>4</v>
      </c>
      <c r="E282" s="315"/>
      <c r="F282" s="316">
        <v>4</v>
      </c>
      <c r="G282" s="315">
        <f t="shared" si="18"/>
        <v>0.33333333333333331</v>
      </c>
      <c r="H282" s="315">
        <f t="shared" si="19"/>
        <v>0</v>
      </c>
      <c r="I282" s="315">
        <f t="shared" si="20"/>
        <v>0</v>
      </c>
    </row>
    <row r="283" spans="1:9" ht="30.75" x14ac:dyDescent="0.25">
      <c r="A283" s="174">
        <v>280</v>
      </c>
      <c r="B283" s="312" t="s">
        <v>700</v>
      </c>
      <c r="C283" s="314" t="s">
        <v>423</v>
      </c>
      <c r="D283" s="314">
        <v>800</v>
      </c>
      <c r="E283" s="315"/>
      <c r="F283" s="316">
        <v>800</v>
      </c>
      <c r="G283" s="315">
        <f t="shared" si="18"/>
        <v>66.666666666666671</v>
      </c>
      <c r="H283" s="315">
        <f t="shared" si="19"/>
        <v>0</v>
      </c>
      <c r="I283" s="315">
        <f t="shared" si="20"/>
        <v>0</v>
      </c>
    </row>
    <row r="284" spans="1:9" ht="30.75" x14ac:dyDescent="0.25">
      <c r="A284" s="174">
        <v>281</v>
      </c>
      <c r="B284" s="312" t="s">
        <v>701</v>
      </c>
      <c r="C284" s="314" t="s">
        <v>423</v>
      </c>
      <c r="D284" s="314">
        <v>15</v>
      </c>
      <c r="E284" s="315"/>
      <c r="F284" s="316">
        <v>15</v>
      </c>
      <c r="G284" s="315">
        <f t="shared" si="18"/>
        <v>1.25</v>
      </c>
      <c r="H284" s="315">
        <f t="shared" si="19"/>
        <v>0</v>
      </c>
      <c r="I284" s="315">
        <f t="shared" si="20"/>
        <v>0</v>
      </c>
    </row>
    <row r="285" spans="1:9" ht="15.75" x14ac:dyDescent="0.25">
      <c r="A285" s="174">
        <v>282</v>
      </c>
      <c r="B285" s="312" t="s">
        <v>702</v>
      </c>
      <c r="C285" s="314" t="s">
        <v>423</v>
      </c>
      <c r="D285" s="314">
        <v>200</v>
      </c>
      <c r="E285" s="315"/>
      <c r="F285" s="316">
        <v>200</v>
      </c>
      <c r="G285" s="315">
        <f t="shared" si="18"/>
        <v>16.666666666666668</v>
      </c>
      <c r="H285" s="315">
        <f t="shared" si="19"/>
        <v>0</v>
      </c>
      <c r="I285" s="315">
        <f t="shared" si="20"/>
        <v>0</v>
      </c>
    </row>
    <row r="286" spans="1:9" ht="30.75" x14ac:dyDescent="0.25">
      <c r="A286" s="174">
        <v>283</v>
      </c>
      <c r="B286" s="312" t="s">
        <v>703</v>
      </c>
      <c r="C286" s="314" t="s">
        <v>486</v>
      </c>
      <c r="D286" s="314">
        <v>35</v>
      </c>
      <c r="E286" s="315"/>
      <c r="F286" s="316">
        <v>35</v>
      </c>
      <c r="G286" s="315">
        <f t="shared" si="18"/>
        <v>2.9166666666666665</v>
      </c>
      <c r="H286" s="315">
        <f t="shared" si="19"/>
        <v>0</v>
      </c>
      <c r="I286" s="315">
        <f t="shared" si="20"/>
        <v>0</v>
      </c>
    </row>
    <row r="287" spans="1:9" ht="30.75" x14ac:dyDescent="0.25">
      <c r="A287" s="174">
        <v>284</v>
      </c>
      <c r="B287" s="312" t="s">
        <v>704</v>
      </c>
      <c r="C287" s="313" t="s">
        <v>423</v>
      </c>
      <c r="D287" s="314">
        <v>8</v>
      </c>
      <c r="E287" s="315"/>
      <c r="F287" s="316">
        <v>8</v>
      </c>
      <c r="G287" s="315">
        <f t="shared" si="18"/>
        <v>0.66666666666666663</v>
      </c>
      <c r="H287" s="315">
        <f t="shared" si="19"/>
        <v>0</v>
      </c>
      <c r="I287" s="315">
        <f t="shared" si="20"/>
        <v>0</v>
      </c>
    </row>
    <row r="288" spans="1:9" ht="30.75" x14ac:dyDescent="0.25">
      <c r="A288" s="174">
        <v>285</v>
      </c>
      <c r="B288" s="312" t="s">
        <v>705</v>
      </c>
      <c r="C288" s="314" t="s">
        <v>423</v>
      </c>
      <c r="D288" s="314">
        <v>300</v>
      </c>
      <c r="E288" s="315"/>
      <c r="F288" s="316">
        <v>300</v>
      </c>
      <c r="G288" s="315">
        <f t="shared" si="18"/>
        <v>25</v>
      </c>
      <c r="H288" s="315">
        <f t="shared" si="19"/>
        <v>0</v>
      </c>
      <c r="I288" s="315">
        <f t="shared" si="20"/>
        <v>0</v>
      </c>
    </row>
    <row r="289" spans="1:9" ht="30.75" x14ac:dyDescent="0.25">
      <c r="A289" s="174">
        <v>286</v>
      </c>
      <c r="B289" s="312" t="s">
        <v>706</v>
      </c>
      <c r="C289" s="314" t="s">
        <v>423</v>
      </c>
      <c r="D289" s="314">
        <v>200</v>
      </c>
      <c r="E289" s="315"/>
      <c r="F289" s="316">
        <v>200</v>
      </c>
      <c r="G289" s="315">
        <f t="shared" si="18"/>
        <v>16.666666666666668</v>
      </c>
      <c r="H289" s="315">
        <f t="shared" si="19"/>
        <v>0</v>
      </c>
      <c r="I289" s="315">
        <f t="shared" si="20"/>
        <v>0</v>
      </c>
    </row>
    <row r="290" spans="1:9" ht="30.75" x14ac:dyDescent="0.25">
      <c r="A290" s="174">
        <v>287</v>
      </c>
      <c r="B290" s="312" t="s">
        <v>707</v>
      </c>
      <c r="C290" s="314" t="s">
        <v>423</v>
      </c>
      <c r="D290" s="314">
        <v>60</v>
      </c>
      <c r="E290" s="315"/>
      <c r="F290" s="316">
        <v>60</v>
      </c>
      <c r="G290" s="315">
        <f t="shared" si="18"/>
        <v>5</v>
      </c>
      <c r="H290" s="315">
        <f t="shared" si="19"/>
        <v>0</v>
      </c>
      <c r="I290" s="315">
        <f t="shared" si="20"/>
        <v>0</v>
      </c>
    </row>
    <row r="291" spans="1:9" ht="30.75" x14ac:dyDescent="0.25">
      <c r="A291" s="174">
        <v>288</v>
      </c>
      <c r="B291" s="312" t="s">
        <v>708</v>
      </c>
      <c r="C291" s="314" t="s">
        <v>423</v>
      </c>
      <c r="D291" s="314">
        <v>10</v>
      </c>
      <c r="E291" s="315"/>
      <c r="F291" s="316">
        <v>10</v>
      </c>
      <c r="G291" s="315">
        <f t="shared" si="18"/>
        <v>0.83333333333333337</v>
      </c>
      <c r="H291" s="315">
        <f t="shared" si="19"/>
        <v>0</v>
      </c>
      <c r="I291" s="315">
        <f t="shared" si="20"/>
        <v>0</v>
      </c>
    </row>
    <row r="292" spans="1:9" ht="30.75" x14ac:dyDescent="0.25">
      <c r="A292" s="174">
        <v>289</v>
      </c>
      <c r="B292" s="312" t="s">
        <v>709</v>
      </c>
      <c r="C292" s="314" t="s">
        <v>423</v>
      </c>
      <c r="D292" s="314">
        <v>20</v>
      </c>
      <c r="E292" s="315"/>
      <c r="F292" s="316">
        <v>20</v>
      </c>
      <c r="G292" s="315">
        <f t="shared" si="18"/>
        <v>1.6666666666666667</v>
      </c>
      <c r="H292" s="315">
        <f t="shared" si="19"/>
        <v>0</v>
      </c>
      <c r="I292" s="315">
        <f t="shared" si="20"/>
        <v>0</v>
      </c>
    </row>
    <row r="293" spans="1:9" ht="30.75" x14ac:dyDescent="0.25">
      <c r="A293" s="174">
        <v>290</v>
      </c>
      <c r="B293" s="312" t="s">
        <v>710</v>
      </c>
      <c r="C293" s="314" t="s">
        <v>423</v>
      </c>
      <c r="D293" s="314">
        <v>20</v>
      </c>
      <c r="E293" s="315"/>
      <c r="F293" s="316">
        <v>20</v>
      </c>
      <c r="G293" s="315">
        <f t="shared" si="18"/>
        <v>1.6666666666666667</v>
      </c>
      <c r="H293" s="315">
        <f t="shared" si="19"/>
        <v>0</v>
      </c>
      <c r="I293" s="315">
        <f t="shared" si="20"/>
        <v>0</v>
      </c>
    </row>
    <row r="294" spans="1:9" ht="30.75" x14ac:dyDescent="0.25">
      <c r="A294" s="174">
        <v>291</v>
      </c>
      <c r="B294" s="312" t="s">
        <v>711</v>
      </c>
      <c r="C294" s="314" t="s">
        <v>423</v>
      </c>
      <c r="D294" s="314">
        <v>12</v>
      </c>
      <c r="E294" s="315"/>
      <c r="F294" s="316">
        <v>12</v>
      </c>
      <c r="G294" s="315">
        <f t="shared" si="18"/>
        <v>1</v>
      </c>
      <c r="H294" s="315">
        <f t="shared" si="19"/>
        <v>0</v>
      </c>
      <c r="I294" s="315">
        <f t="shared" si="20"/>
        <v>0</v>
      </c>
    </row>
    <row r="295" spans="1:9" ht="30.75" x14ac:dyDescent="0.25">
      <c r="A295" s="174">
        <v>292</v>
      </c>
      <c r="B295" s="312" t="s">
        <v>712</v>
      </c>
      <c r="C295" s="314" t="s">
        <v>423</v>
      </c>
      <c r="D295" s="314">
        <v>20</v>
      </c>
      <c r="E295" s="315"/>
      <c r="F295" s="316">
        <v>20</v>
      </c>
      <c r="G295" s="315">
        <f t="shared" si="18"/>
        <v>1.6666666666666667</v>
      </c>
      <c r="H295" s="315">
        <f t="shared" si="19"/>
        <v>0</v>
      </c>
      <c r="I295" s="315">
        <f t="shared" si="20"/>
        <v>0</v>
      </c>
    </row>
    <row r="296" spans="1:9" ht="15.75" x14ac:dyDescent="0.25">
      <c r="A296" s="174">
        <v>293</v>
      </c>
      <c r="B296" s="312" t="s">
        <v>713</v>
      </c>
      <c r="C296" s="314" t="s">
        <v>423</v>
      </c>
      <c r="D296" s="314">
        <v>60</v>
      </c>
      <c r="E296" s="315"/>
      <c r="F296" s="316">
        <v>60</v>
      </c>
      <c r="G296" s="315">
        <f t="shared" si="18"/>
        <v>5</v>
      </c>
      <c r="H296" s="315">
        <f t="shared" si="19"/>
        <v>0</v>
      </c>
      <c r="I296" s="315">
        <f t="shared" si="20"/>
        <v>0</v>
      </c>
    </row>
    <row r="297" spans="1:9" ht="15.75" x14ac:dyDescent="0.25">
      <c r="A297" s="174">
        <v>294</v>
      </c>
      <c r="B297" s="312" t="s">
        <v>714</v>
      </c>
      <c r="C297" s="314" t="s">
        <v>423</v>
      </c>
      <c r="D297" s="314">
        <v>400</v>
      </c>
      <c r="E297" s="315"/>
      <c r="F297" s="316">
        <v>400</v>
      </c>
      <c r="G297" s="315">
        <f t="shared" si="18"/>
        <v>33.333333333333336</v>
      </c>
      <c r="H297" s="315">
        <f t="shared" si="19"/>
        <v>0</v>
      </c>
      <c r="I297" s="315">
        <f t="shared" si="20"/>
        <v>0</v>
      </c>
    </row>
    <row r="298" spans="1:9" ht="30.75" x14ac:dyDescent="0.25">
      <c r="A298" s="174">
        <v>295</v>
      </c>
      <c r="B298" s="312" t="s">
        <v>715</v>
      </c>
      <c r="C298" s="314" t="s">
        <v>423</v>
      </c>
      <c r="D298" s="314">
        <v>40</v>
      </c>
      <c r="E298" s="315"/>
      <c r="F298" s="316">
        <v>40</v>
      </c>
      <c r="G298" s="315">
        <f t="shared" si="18"/>
        <v>3.3333333333333335</v>
      </c>
      <c r="H298" s="315">
        <f t="shared" si="19"/>
        <v>0</v>
      </c>
      <c r="I298" s="315">
        <f t="shared" si="20"/>
        <v>0</v>
      </c>
    </row>
    <row r="299" spans="1:9" ht="30.75" x14ac:dyDescent="0.25">
      <c r="A299" s="174">
        <v>296</v>
      </c>
      <c r="B299" s="312" t="s">
        <v>716</v>
      </c>
      <c r="C299" s="314" t="s">
        <v>423</v>
      </c>
      <c r="D299" s="314">
        <v>7</v>
      </c>
      <c r="E299" s="315"/>
      <c r="F299" s="316">
        <v>7</v>
      </c>
      <c r="G299" s="315">
        <f t="shared" si="18"/>
        <v>0.58333333333333337</v>
      </c>
      <c r="H299" s="315">
        <f t="shared" si="19"/>
        <v>0</v>
      </c>
      <c r="I299" s="315">
        <f t="shared" si="20"/>
        <v>0</v>
      </c>
    </row>
    <row r="300" spans="1:9" ht="30.75" x14ac:dyDescent="0.25">
      <c r="A300" s="174">
        <v>297</v>
      </c>
      <c r="B300" s="312" t="s">
        <v>717</v>
      </c>
      <c r="C300" s="314" t="s">
        <v>423</v>
      </c>
      <c r="D300" s="314">
        <v>200</v>
      </c>
      <c r="E300" s="315"/>
      <c r="F300" s="316">
        <v>200</v>
      </c>
      <c r="G300" s="315">
        <f t="shared" si="18"/>
        <v>16.666666666666668</v>
      </c>
      <c r="H300" s="315">
        <f t="shared" si="19"/>
        <v>0</v>
      </c>
      <c r="I300" s="315">
        <f t="shared" si="20"/>
        <v>0</v>
      </c>
    </row>
    <row r="301" spans="1:9" ht="30.75" x14ac:dyDescent="0.25">
      <c r="A301" s="174">
        <v>298</v>
      </c>
      <c r="B301" s="312" t="s">
        <v>718</v>
      </c>
      <c r="C301" s="314" t="s">
        <v>423</v>
      </c>
      <c r="D301" s="314">
        <v>100</v>
      </c>
      <c r="E301" s="315"/>
      <c r="F301" s="316">
        <v>100</v>
      </c>
      <c r="G301" s="315">
        <f t="shared" si="18"/>
        <v>8.3333333333333339</v>
      </c>
      <c r="H301" s="315">
        <f t="shared" si="19"/>
        <v>0</v>
      </c>
      <c r="I301" s="315">
        <f t="shared" si="20"/>
        <v>0</v>
      </c>
    </row>
    <row r="302" spans="1:9" ht="30.75" x14ac:dyDescent="0.25">
      <c r="A302" s="174">
        <v>299</v>
      </c>
      <c r="B302" s="312" t="s">
        <v>719</v>
      </c>
      <c r="C302" s="314" t="s">
        <v>423</v>
      </c>
      <c r="D302" s="314">
        <v>600</v>
      </c>
      <c r="E302" s="315"/>
      <c r="F302" s="316">
        <v>600</v>
      </c>
      <c r="G302" s="315">
        <f t="shared" si="18"/>
        <v>50</v>
      </c>
      <c r="H302" s="315">
        <f t="shared" si="19"/>
        <v>0</v>
      </c>
      <c r="I302" s="315">
        <f t="shared" si="20"/>
        <v>0</v>
      </c>
    </row>
    <row r="303" spans="1:9" ht="15.6" customHeight="1" x14ac:dyDescent="0.25">
      <c r="A303" s="174">
        <v>300</v>
      </c>
      <c r="B303" s="312" t="s">
        <v>720</v>
      </c>
      <c r="C303" s="314" t="s">
        <v>423</v>
      </c>
      <c r="D303" s="314">
        <v>400</v>
      </c>
      <c r="E303" s="315"/>
      <c r="F303" s="316">
        <v>400</v>
      </c>
      <c r="G303" s="315">
        <f t="shared" si="18"/>
        <v>33.333333333333336</v>
      </c>
      <c r="H303" s="315">
        <f t="shared" si="19"/>
        <v>0</v>
      </c>
      <c r="I303" s="315">
        <f t="shared" si="20"/>
        <v>0</v>
      </c>
    </row>
    <row r="304" spans="1:9" ht="30.75" x14ac:dyDescent="0.25">
      <c r="A304" s="174">
        <v>301</v>
      </c>
      <c r="B304" s="312" t="s">
        <v>721</v>
      </c>
      <c r="C304" s="314" t="s">
        <v>423</v>
      </c>
      <c r="D304" s="314">
        <v>150</v>
      </c>
      <c r="E304" s="315"/>
      <c r="F304" s="316">
        <v>150</v>
      </c>
      <c r="G304" s="315">
        <f t="shared" ref="G304:G336" si="21">SUM(F304/12)</f>
        <v>12.5</v>
      </c>
      <c r="H304" s="315">
        <f t="shared" ref="H304:H336" si="22">SUM(E304*G304)</f>
        <v>0</v>
      </c>
      <c r="I304" s="315">
        <f t="shared" ref="I304:I336" si="23">SUM(E304*F304)</f>
        <v>0</v>
      </c>
    </row>
    <row r="305" spans="1:9" ht="15.75" x14ac:dyDescent="0.25">
      <c r="A305" s="174">
        <v>302</v>
      </c>
      <c r="B305" s="312" t="s">
        <v>722</v>
      </c>
      <c r="C305" s="314" t="s">
        <v>423</v>
      </c>
      <c r="D305" s="314">
        <v>200</v>
      </c>
      <c r="E305" s="315"/>
      <c r="F305" s="316">
        <v>200</v>
      </c>
      <c r="G305" s="315">
        <f t="shared" si="21"/>
        <v>16.666666666666668</v>
      </c>
      <c r="H305" s="315">
        <f t="shared" si="22"/>
        <v>0</v>
      </c>
      <c r="I305" s="315">
        <f t="shared" si="23"/>
        <v>0</v>
      </c>
    </row>
    <row r="306" spans="1:9" ht="30.75" x14ac:dyDescent="0.25">
      <c r="A306" s="174">
        <v>303</v>
      </c>
      <c r="B306" s="312" t="s">
        <v>723</v>
      </c>
      <c r="C306" s="314" t="s">
        <v>423</v>
      </c>
      <c r="D306" s="314">
        <v>4</v>
      </c>
      <c r="E306" s="315"/>
      <c r="F306" s="316">
        <v>4</v>
      </c>
      <c r="G306" s="315">
        <f t="shared" si="21"/>
        <v>0.33333333333333331</v>
      </c>
      <c r="H306" s="315">
        <f t="shared" si="22"/>
        <v>0</v>
      </c>
      <c r="I306" s="315">
        <f t="shared" si="23"/>
        <v>0</v>
      </c>
    </row>
    <row r="307" spans="1:9" ht="30.75" x14ac:dyDescent="0.25">
      <c r="A307" s="174">
        <v>304</v>
      </c>
      <c r="B307" s="312" t="s">
        <v>724</v>
      </c>
      <c r="C307" s="314" t="s">
        <v>423</v>
      </c>
      <c r="D307" s="314">
        <v>1</v>
      </c>
      <c r="E307" s="315"/>
      <c r="F307" s="316">
        <v>1</v>
      </c>
      <c r="G307" s="315">
        <f t="shared" si="21"/>
        <v>8.3333333333333329E-2</v>
      </c>
      <c r="H307" s="315">
        <f t="shared" si="22"/>
        <v>0</v>
      </c>
      <c r="I307" s="315">
        <f t="shared" si="23"/>
        <v>0</v>
      </c>
    </row>
    <row r="308" spans="1:9" ht="30.75" x14ac:dyDescent="0.25">
      <c r="A308" s="174">
        <v>305</v>
      </c>
      <c r="B308" s="312" t="s">
        <v>725</v>
      </c>
      <c r="C308" s="314" t="s">
        <v>423</v>
      </c>
      <c r="D308" s="314">
        <v>20</v>
      </c>
      <c r="E308" s="315"/>
      <c r="F308" s="316">
        <v>20</v>
      </c>
      <c r="G308" s="315">
        <f t="shared" si="21"/>
        <v>1.6666666666666667</v>
      </c>
      <c r="H308" s="315">
        <f t="shared" si="22"/>
        <v>0</v>
      </c>
      <c r="I308" s="315">
        <f t="shared" si="23"/>
        <v>0</v>
      </c>
    </row>
    <row r="309" spans="1:9" ht="15.75" x14ac:dyDescent="0.25">
      <c r="A309" s="174">
        <v>306</v>
      </c>
      <c r="B309" s="312" t="s">
        <v>726</v>
      </c>
      <c r="C309" s="314" t="s">
        <v>423</v>
      </c>
      <c r="D309" s="314">
        <v>90</v>
      </c>
      <c r="E309" s="315"/>
      <c r="F309" s="316">
        <v>90</v>
      </c>
      <c r="G309" s="315">
        <f t="shared" si="21"/>
        <v>7.5</v>
      </c>
      <c r="H309" s="315">
        <f t="shared" si="22"/>
        <v>0</v>
      </c>
      <c r="I309" s="315">
        <f t="shared" si="23"/>
        <v>0</v>
      </c>
    </row>
    <row r="310" spans="1:9" ht="30.75" x14ac:dyDescent="0.25">
      <c r="A310" s="174">
        <v>307</v>
      </c>
      <c r="B310" s="312" t="s">
        <v>727</v>
      </c>
      <c r="C310" s="314" t="s">
        <v>423</v>
      </c>
      <c r="D310" s="314">
        <v>10</v>
      </c>
      <c r="E310" s="315"/>
      <c r="F310" s="316">
        <v>10</v>
      </c>
      <c r="G310" s="315">
        <f t="shared" si="21"/>
        <v>0.83333333333333337</v>
      </c>
      <c r="H310" s="315">
        <f t="shared" si="22"/>
        <v>0</v>
      </c>
      <c r="I310" s="315">
        <f t="shared" si="23"/>
        <v>0</v>
      </c>
    </row>
    <row r="311" spans="1:9" ht="30.75" x14ac:dyDescent="0.25">
      <c r="A311" s="174">
        <v>308</v>
      </c>
      <c r="B311" s="312" t="s">
        <v>728</v>
      </c>
      <c r="C311" s="314" t="s">
        <v>423</v>
      </c>
      <c r="D311" s="314">
        <v>200</v>
      </c>
      <c r="E311" s="315"/>
      <c r="F311" s="316">
        <v>200</v>
      </c>
      <c r="G311" s="315">
        <f t="shared" si="21"/>
        <v>16.666666666666668</v>
      </c>
      <c r="H311" s="315">
        <f t="shared" si="22"/>
        <v>0</v>
      </c>
      <c r="I311" s="315">
        <f t="shared" si="23"/>
        <v>0</v>
      </c>
    </row>
    <row r="312" spans="1:9" ht="30.75" x14ac:dyDescent="0.25">
      <c r="A312" s="174">
        <v>309</v>
      </c>
      <c r="B312" s="312" t="s">
        <v>729</v>
      </c>
      <c r="C312" s="314" t="s">
        <v>423</v>
      </c>
      <c r="D312" s="314">
        <v>120</v>
      </c>
      <c r="E312" s="315"/>
      <c r="F312" s="316">
        <v>120</v>
      </c>
      <c r="G312" s="315">
        <f t="shared" si="21"/>
        <v>10</v>
      </c>
      <c r="H312" s="315">
        <f t="shared" si="22"/>
        <v>0</v>
      </c>
      <c r="I312" s="315">
        <f t="shared" si="23"/>
        <v>0</v>
      </c>
    </row>
    <row r="313" spans="1:9" ht="30.75" x14ac:dyDescent="0.25">
      <c r="A313" s="174">
        <v>310</v>
      </c>
      <c r="B313" s="312" t="s">
        <v>730</v>
      </c>
      <c r="C313" s="314" t="s">
        <v>423</v>
      </c>
      <c r="D313" s="314">
        <v>13</v>
      </c>
      <c r="E313" s="315"/>
      <c r="F313" s="316">
        <v>13</v>
      </c>
      <c r="G313" s="315">
        <f t="shared" si="21"/>
        <v>1.0833333333333333</v>
      </c>
      <c r="H313" s="315">
        <f t="shared" si="22"/>
        <v>0</v>
      </c>
      <c r="I313" s="315">
        <f t="shared" si="23"/>
        <v>0</v>
      </c>
    </row>
    <row r="314" spans="1:9" ht="30.75" x14ac:dyDescent="0.25">
      <c r="A314" s="174">
        <v>311</v>
      </c>
      <c r="B314" s="312" t="s">
        <v>731</v>
      </c>
      <c r="C314" s="314" t="s">
        <v>423</v>
      </c>
      <c r="D314" s="314">
        <v>400</v>
      </c>
      <c r="E314" s="315"/>
      <c r="F314" s="316">
        <v>400</v>
      </c>
      <c r="G314" s="315">
        <f t="shared" si="21"/>
        <v>33.333333333333336</v>
      </c>
      <c r="H314" s="315">
        <f t="shared" si="22"/>
        <v>0</v>
      </c>
      <c r="I314" s="315">
        <f t="shared" si="23"/>
        <v>0</v>
      </c>
    </row>
    <row r="315" spans="1:9" ht="30.75" x14ac:dyDescent="0.25">
      <c r="A315" s="174">
        <v>312</v>
      </c>
      <c r="B315" s="312" t="s">
        <v>732</v>
      </c>
      <c r="C315" s="314" t="s">
        <v>423</v>
      </c>
      <c r="D315" s="314">
        <v>40</v>
      </c>
      <c r="E315" s="315"/>
      <c r="F315" s="316">
        <v>40</v>
      </c>
      <c r="G315" s="315">
        <f t="shared" si="21"/>
        <v>3.3333333333333335</v>
      </c>
      <c r="H315" s="315">
        <f t="shared" si="22"/>
        <v>0</v>
      </c>
      <c r="I315" s="315">
        <f t="shared" si="23"/>
        <v>0</v>
      </c>
    </row>
    <row r="316" spans="1:9" ht="15.75" x14ac:dyDescent="0.25">
      <c r="A316" s="174">
        <v>313</v>
      </c>
      <c r="B316" s="312" t="s">
        <v>733</v>
      </c>
      <c r="C316" s="314" t="s">
        <v>423</v>
      </c>
      <c r="D316" s="314">
        <v>3</v>
      </c>
      <c r="E316" s="315"/>
      <c r="F316" s="316">
        <v>3</v>
      </c>
      <c r="G316" s="315">
        <f t="shared" si="21"/>
        <v>0.25</v>
      </c>
      <c r="H316" s="315">
        <f t="shared" si="22"/>
        <v>0</v>
      </c>
      <c r="I316" s="315">
        <f t="shared" si="23"/>
        <v>0</v>
      </c>
    </row>
    <row r="317" spans="1:9" ht="30.75" x14ac:dyDescent="0.25">
      <c r="A317" s="174">
        <v>314</v>
      </c>
      <c r="B317" s="312" t="s">
        <v>734</v>
      </c>
      <c r="C317" s="314" t="s">
        <v>423</v>
      </c>
      <c r="D317" s="314">
        <v>8</v>
      </c>
      <c r="E317" s="315"/>
      <c r="F317" s="316">
        <v>8</v>
      </c>
      <c r="G317" s="315">
        <f t="shared" si="21"/>
        <v>0.66666666666666663</v>
      </c>
      <c r="H317" s="315">
        <f t="shared" si="22"/>
        <v>0</v>
      </c>
      <c r="I317" s="315">
        <f t="shared" si="23"/>
        <v>0</v>
      </c>
    </row>
    <row r="318" spans="1:9" ht="30.75" x14ac:dyDescent="0.25">
      <c r="A318" s="174">
        <v>315</v>
      </c>
      <c r="B318" s="312" t="s">
        <v>735</v>
      </c>
      <c r="C318" s="314" t="s">
        <v>423</v>
      </c>
      <c r="D318" s="314">
        <v>90</v>
      </c>
      <c r="E318" s="315"/>
      <c r="F318" s="316">
        <v>90</v>
      </c>
      <c r="G318" s="315">
        <f t="shared" si="21"/>
        <v>7.5</v>
      </c>
      <c r="H318" s="315">
        <f t="shared" si="22"/>
        <v>0</v>
      </c>
      <c r="I318" s="315">
        <f t="shared" si="23"/>
        <v>0</v>
      </c>
    </row>
    <row r="319" spans="1:9" ht="30.75" x14ac:dyDescent="0.25">
      <c r="A319" s="174">
        <v>316</v>
      </c>
      <c r="B319" s="312" t="s">
        <v>797</v>
      </c>
      <c r="C319" s="314" t="s">
        <v>423</v>
      </c>
      <c r="D319" s="314">
        <v>120</v>
      </c>
      <c r="E319" s="315"/>
      <c r="F319" s="316">
        <v>120</v>
      </c>
      <c r="G319" s="315">
        <f t="shared" si="21"/>
        <v>10</v>
      </c>
      <c r="H319" s="315">
        <f t="shared" si="22"/>
        <v>0</v>
      </c>
      <c r="I319" s="315">
        <f t="shared" si="23"/>
        <v>0</v>
      </c>
    </row>
    <row r="320" spans="1:9" ht="30.75" x14ac:dyDescent="0.25">
      <c r="A320" s="174">
        <v>317</v>
      </c>
      <c r="B320" s="312" t="s">
        <v>736</v>
      </c>
      <c r="C320" s="314" t="s">
        <v>423</v>
      </c>
      <c r="D320" s="314">
        <v>25</v>
      </c>
      <c r="E320" s="315"/>
      <c r="F320" s="316">
        <v>25</v>
      </c>
      <c r="G320" s="315">
        <f t="shared" si="21"/>
        <v>2.0833333333333335</v>
      </c>
      <c r="H320" s="315">
        <f t="shared" si="22"/>
        <v>0</v>
      </c>
      <c r="I320" s="315">
        <f t="shared" si="23"/>
        <v>0</v>
      </c>
    </row>
    <row r="321" spans="1:9" ht="30.75" x14ac:dyDescent="0.25">
      <c r="A321" s="174">
        <v>318</v>
      </c>
      <c r="B321" s="312" t="s">
        <v>737</v>
      </c>
      <c r="C321" s="314" t="s">
        <v>423</v>
      </c>
      <c r="D321" s="314">
        <v>300</v>
      </c>
      <c r="E321" s="315"/>
      <c r="F321" s="316">
        <v>300</v>
      </c>
      <c r="G321" s="315">
        <f t="shared" si="21"/>
        <v>25</v>
      </c>
      <c r="H321" s="315">
        <f t="shared" si="22"/>
        <v>0</v>
      </c>
      <c r="I321" s="315">
        <f t="shared" si="23"/>
        <v>0</v>
      </c>
    </row>
    <row r="322" spans="1:9" ht="30.75" x14ac:dyDescent="0.25">
      <c r="A322" s="174">
        <v>319</v>
      </c>
      <c r="B322" s="312" t="s">
        <v>738</v>
      </c>
      <c r="C322" s="314" t="s">
        <v>423</v>
      </c>
      <c r="D322" s="314">
        <v>17</v>
      </c>
      <c r="E322" s="315"/>
      <c r="F322" s="316">
        <v>17</v>
      </c>
      <c r="G322" s="315">
        <f t="shared" si="21"/>
        <v>1.4166666666666667</v>
      </c>
      <c r="H322" s="315">
        <f t="shared" si="22"/>
        <v>0</v>
      </c>
      <c r="I322" s="315">
        <f t="shared" si="23"/>
        <v>0</v>
      </c>
    </row>
    <row r="323" spans="1:9" ht="30.75" x14ac:dyDescent="0.25">
      <c r="A323" s="174">
        <v>320</v>
      </c>
      <c r="B323" s="312" t="s">
        <v>739</v>
      </c>
      <c r="C323" s="314" t="s">
        <v>423</v>
      </c>
      <c r="D323" s="314">
        <v>7</v>
      </c>
      <c r="E323" s="315"/>
      <c r="F323" s="316">
        <v>7</v>
      </c>
      <c r="G323" s="315">
        <f t="shared" si="21"/>
        <v>0.58333333333333337</v>
      </c>
      <c r="H323" s="315">
        <f t="shared" si="22"/>
        <v>0</v>
      </c>
      <c r="I323" s="315">
        <f t="shared" si="23"/>
        <v>0</v>
      </c>
    </row>
    <row r="324" spans="1:9" ht="30.75" x14ac:dyDescent="0.25">
      <c r="A324" s="174">
        <v>321</v>
      </c>
      <c r="B324" s="312" t="s">
        <v>740</v>
      </c>
      <c r="C324" s="314" t="s">
        <v>423</v>
      </c>
      <c r="D324" s="314">
        <v>12</v>
      </c>
      <c r="E324" s="315"/>
      <c r="F324" s="316">
        <v>12</v>
      </c>
      <c r="G324" s="315">
        <f t="shared" si="21"/>
        <v>1</v>
      </c>
      <c r="H324" s="315">
        <f t="shared" si="22"/>
        <v>0</v>
      </c>
      <c r="I324" s="315">
        <f t="shared" si="23"/>
        <v>0</v>
      </c>
    </row>
    <row r="325" spans="1:9" ht="15.75" x14ac:dyDescent="0.25">
      <c r="A325" s="174">
        <v>322</v>
      </c>
      <c r="B325" s="312" t="s">
        <v>741</v>
      </c>
      <c r="C325" s="314" t="s">
        <v>423</v>
      </c>
      <c r="D325" s="314">
        <v>28</v>
      </c>
      <c r="E325" s="315"/>
      <c r="F325" s="316">
        <v>28</v>
      </c>
      <c r="G325" s="315">
        <f t="shared" si="21"/>
        <v>2.3333333333333335</v>
      </c>
      <c r="H325" s="315">
        <f t="shared" si="22"/>
        <v>0</v>
      </c>
      <c r="I325" s="315">
        <f t="shared" si="23"/>
        <v>0</v>
      </c>
    </row>
    <row r="326" spans="1:9" ht="30.75" x14ac:dyDescent="0.25">
      <c r="A326" s="174">
        <v>323</v>
      </c>
      <c r="B326" s="312" t="s">
        <v>742</v>
      </c>
      <c r="C326" s="314" t="s">
        <v>423</v>
      </c>
      <c r="D326" s="314">
        <v>24</v>
      </c>
      <c r="E326" s="315"/>
      <c r="F326" s="316">
        <v>24</v>
      </c>
      <c r="G326" s="315">
        <f t="shared" si="21"/>
        <v>2</v>
      </c>
      <c r="H326" s="315">
        <f t="shared" si="22"/>
        <v>0</v>
      </c>
      <c r="I326" s="315">
        <f t="shared" si="23"/>
        <v>0</v>
      </c>
    </row>
    <row r="327" spans="1:9" ht="15.75" x14ac:dyDescent="0.25">
      <c r="A327" s="174">
        <v>324</v>
      </c>
      <c r="B327" s="312" t="s">
        <v>743</v>
      </c>
      <c r="C327" s="314" t="s">
        <v>423</v>
      </c>
      <c r="D327" s="314">
        <v>6</v>
      </c>
      <c r="E327" s="315"/>
      <c r="F327" s="316">
        <v>6</v>
      </c>
      <c r="G327" s="315">
        <f t="shared" si="21"/>
        <v>0.5</v>
      </c>
      <c r="H327" s="315">
        <f t="shared" si="22"/>
        <v>0</v>
      </c>
      <c r="I327" s="315">
        <f t="shared" si="23"/>
        <v>0</v>
      </c>
    </row>
    <row r="328" spans="1:9" ht="30.75" x14ac:dyDescent="0.25">
      <c r="A328" s="174">
        <v>325</v>
      </c>
      <c r="B328" s="312" t="s">
        <v>744</v>
      </c>
      <c r="C328" s="314" t="s">
        <v>423</v>
      </c>
      <c r="D328" s="314">
        <v>120</v>
      </c>
      <c r="E328" s="315"/>
      <c r="F328" s="316">
        <v>120</v>
      </c>
      <c r="G328" s="315">
        <f t="shared" si="21"/>
        <v>10</v>
      </c>
      <c r="H328" s="315">
        <f t="shared" si="22"/>
        <v>0</v>
      </c>
      <c r="I328" s="315">
        <f t="shared" si="23"/>
        <v>0</v>
      </c>
    </row>
    <row r="329" spans="1:9" ht="15.75" x14ac:dyDescent="0.25">
      <c r="A329" s="174">
        <v>326</v>
      </c>
      <c r="B329" s="312" t="s">
        <v>745</v>
      </c>
      <c r="C329" s="314" t="s">
        <v>423</v>
      </c>
      <c r="D329" s="314">
        <v>30</v>
      </c>
      <c r="E329" s="315"/>
      <c r="F329" s="316">
        <v>30</v>
      </c>
      <c r="G329" s="315">
        <f t="shared" si="21"/>
        <v>2.5</v>
      </c>
      <c r="H329" s="315">
        <f t="shared" si="22"/>
        <v>0</v>
      </c>
      <c r="I329" s="315">
        <f t="shared" si="23"/>
        <v>0</v>
      </c>
    </row>
    <row r="330" spans="1:9" ht="30.75" x14ac:dyDescent="0.25">
      <c r="A330" s="174">
        <v>327</v>
      </c>
      <c r="B330" s="312" t="s">
        <v>746</v>
      </c>
      <c r="C330" s="314" t="s">
        <v>423</v>
      </c>
      <c r="D330" s="314">
        <v>6</v>
      </c>
      <c r="E330" s="315"/>
      <c r="F330" s="316">
        <v>6</v>
      </c>
      <c r="G330" s="315">
        <f t="shared" si="21"/>
        <v>0.5</v>
      </c>
      <c r="H330" s="315">
        <f t="shared" si="22"/>
        <v>0</v>
      </c>
      <c r="I330" s="315">
        <f t="shared" si="23"/>
        <v>0</v>
      </c>
    </row>
    <row r="331" spans="1:9" ht="30.75" x14ac:dyDescent="0.25">
      <c r="A331" s="174">
        <v>328</v>
      </c>
      <c r="B331" s="312" t="s">
        <v>747</v>
      </c>
      <c r="C331" s="314" t="s">
        <v>423</v>
      </c>
      <c r="D331" s="314">
        <v>37</v>
      </c>
      <c r="E331" s="315"/>
      <c r="F331" s="316">
        <v>37</v>
      </c>
      <c r="G331" s="315">
        <f t="shared" si="21"/>
        <v>3.0833333333333335</v>
      </c>
      <c r="H331" s="315">
        <f t="shared" si="22"/>
        <v>0</v>
      </c>
      <c r="I331" s="315">
        <f t="shared" si="23"/>
        <v>0</v>
      </c>
    </row>
    <row r="332" spans="1:9" ht="15.75" x14ac:dyDescent="0.25">
      <c r="A332" s="174">
        <v>329</v>
      </c>
      <c r="B332" s="312" t="s">
        <v>748</v>
      </c>
      <c r="C332" s="314" t="s">
        <v>423</v>
      </c>
      <c r="D332" s="314">
        <v>8</v>
      </c>
      <c r="E332" s="315"/>
      <c r="F332" s="316">
        <v>8</v>
      </c>
      <c r="G332" s="315">
        <f t="shared" si="21"/>
        <v>0.66666666666666663</v>
      </c>
      <c r="H332" s="315">
        <f t="shared" si="22"/>
        <v>0</v>
      </c>
      <c r="I332" s="315">
        <f t="shared" si="23"/>
        <v>0</v>
      </c>
    </row>
    <row r="333" spans="1:9" ht="15.75" x14ac:dyDescent="0.25">
      <c r="A333" s="174">
        <v>330</v>
      </c>
      <c r="B333" s="312" t="s">
        <v>749</v>
      </c>
      <c r="C333" s="314" t="s">
        <v>423</v>
      </c>
      <c r="D333" s="314">
        <v>3</v>
      </c>
      <c r="E333" s="315"/>
      <c r="F333" s="316">
        <v>3</v>
      </c>
      <c r="G333" s="315">
        <f t="shared" si="21"/>
        <v>0.25</v>
      </c>
      <c r="H333" s="315">
        <f t="shared" si="22"/>
        <v>0</v>
      </c>
      <c r="I333" s="315">
        <f t="shared" si="23"/>
        <v>0</v>
      </c>
    </row>
    <row r="334" spans="1:9" ht="30.75" x14ac:dyDescent="0.25">
      <c r="A334" s="174">
        <v>331</v>
      </c>
      <c r="B334" s="312" t="s">
        <v>750</v>
      </c>
      <c r="C334" s="314" t="s">
        <v>423</v>
      </c>
      <c r="D334" s="314">
        <v>3</v>
      </c>
      <c r="E334" s="315"/>
      <c r="F334" s="316">
        <v>3</v>
      </c>
      <c r="G334" s="315">
        <f t="shared" si="21"/>
        <v>0.25</v>
      </c>
      <c r="H334" s="315">
        <f t="shared" si="22"/>
        <v>0</v>
      </c>
      <c r="I334" s="315">
        <f t="shared" si="23"/>
        <v>0</v>
      </c>
    </row>
    <row r="335" spans="1:9" ht="30.75" x14ac:dyDescent="0.25">
      <c r="A335" s="174">
        <v>332</v>
      </c>
      <c r="B335" s="312" t="s">
        <v>751</v>
      </c>
      <c r="C335" s="314" t="s">
        <v>423</v>
      </c>
      <c r="D335" s="314">
        <v>29</v>
      </c>
      <c r="E335" s="315"/>
      <c r="F335" s="316">
        <v>29</v>
      </c>
      <c r="G335" s="315">
        <f t="shared" si="21"/>
        <v>2.4166666666666665</v>
      </c>
      <c r="H335" s="315">
        <f t="shared" si="22"/>
        <v>0</v>
      </c>
      <c r="I335" s="315">
        <f t="shared" si="23"/>
        <v>0</v>
      </c>
    </row>
    <row r="336" spans="1:9" ht="30.75" x14ac:dyDescent="0.25">
      <c r="A336" s="174">
        <v>333</v>
      </c>
      <c r="B336" s="312" t="s">
        <v>752</v>
      </c>
      <c r="C336" s="314" t="s">
        <v>423</v>
      </c>
      <c r="D336" s="314">
        <v>104</v>
      </c>
      <c r="E336" s="315"/>
      <c r="F336" s="316">
        <v>104</v>
      </c>
      <c r="G336" s="315">
        <f t="shared" si="21"/>
        <v>8.6666666666666661</v>
      </c>
      <c r="H336" s="315">
        <f t="shared" si="22"/>
        <v>0</v>
      </c>
      <c r="I336" s="315">
        <f t="shared" si="23"/>
        <v>0</v>
      </c>
    </row>
    <row r="337" spans="1:9" ht="30.75" x14ac:dyDescent="0.25">
      <c r="A337" s="174">
        <v>334</v>
      </c>
      <c r="B337" s="312" t="s">
        <v>753</v>
      </c>
      <c r="C337" s="314" t="s">
        <v>423</v>
      </c>
      <c r="D337" s="314">
        <v>12</v>
      </c>
      <c r="E337" s="315"/>
      <c r="F337" s="316">
        <v>12</v>
      </c>
      <c r="G337" s="315">
        <f t="shared" ref="G337:G356" si="24">SUM(F337/12)</f>
        <v>1</v>
      </c>
      <c r="H337" s="315">
        <f t="shared" ref="H337:H356" si="25">SUM(E337*G337)</f>
        <v>0</v>
      </c>
      <c r="I337" s="315">
        <f t="shared" ref="I337:I356" si="26">SUM(E337*F337)</f>
        <v>0</v>
      </c>
    </row>
    <row r="338" spans="1:9" ht="30.75" x14ac:dyDescent="0.25">
      <c r="A338" s="174">
        <v>335</v>
      </c>
      <c r="B338" s="312" t="s">
        <v>754</v>
      </c>
      <c r="C338" s="314" t="s">
        <v>423</v>
      </c>
      <c r="D338" s="314">
        <v>4</v>
      </c>
      <c r="E338" s="315"/>
      <c r="F338" s="316">
        <v>4</v>
      </c>
      <c r="G338" s="315">
        <f t="shared" si="24"/>
        <v>0.33333333333333331</v>
      </c>
      <c r="H338" s="315">
        <f t="shared" si="25"/>
        <v>0</v>
      </c>
      <c r="I338" s="315">
        <f t="shared" si="26"/>
        <v>0</v>
      </c>
    </row>
    <row r="339" spans="1:9" ht="30.75" x14ac:dyDescent="0.25">
      <c r="A339" s="174">
        <v>336</v>
      </c>
      <c r="B339" s="312" t="s">
        <v>755</v>
      </c>
      <c r="C339" s="314" t="s">
        <v>423</v>
      </c>
      <c r="D339" s="314">
        <v>2</v>
      </c>
      <c r="E339" s="315"/>
      <c r="F339" s="316">
        <v>2</v>
      </c>
      <c r="G339" s="315">
        <f t="shared" si="24"/>
        <v>0.16666666666666666</v>
      </c>
      <c r="H339" s="315">
        <f t="shared" si="25"/>
        <v>0</v>
      </c>
      <c r="I339" s="315">
        <f t="shared" si="26"/>
        <v>0</v>
      </c>
    </row>
    <row r="340" spans="1:9" ht="30.75" x14ac:dyDescent="0.25">
      <c r="A340" s="174">
        <v>337</v>
      </c>
      <c r="B340" s="312" t="s">
        <v>756</v>
      </c>
      <c r="C340" s="314" t="s">
        <v>423</v>
      </c>
      <c r="D340" s="314">
        <v>7</v>
      </c>
      <c r="E340" s="315"/>
      <c r="F340" s="316">
        <v>7</v>
      </c>
      <c r="G340" s="315">
        <f t="shared" si="24"/>
        <v>0.58333333333333337</v>
      </c>
      <c r="H340" s="315">
        <f t="shared" si="25"/>
        <v>0</v>
      </c>
      <c r="I340" s="315">
        <f t="shared" si="26"/>
        <v>0</v>
      </c>
    </row>
    <row r="341" spans="1:9" ht="30.75" x14ac:dyDescent="0.25">
      <c r="A341" s="174">
        <v>338</v>
      </c>
      <c r="B341" s="312" t="s">
        <v>757</v>
      </c>
      <c r="C341" s="314" t="s">
        <v>423</v>
      </c>
      <c r="D341" s="314">
        <v>200</v>
      </c>
      <c r="E341" s="315"/>
      <c r="F341" s="316">
        <v>200</v>
      </c>
      <c r="G341" s="315">
        <f t="shared" si="24"/>
        <v>16.666666666666668</v>
      </c>
      <c r="H341" s="315">
        <f t="shared" si="25"/>
        <v>0</v>
      </c>
      <c r="I341" s="315">
        <f t="shared" si="26"/>
        <v>0</v>
      </c>
    </row>
    <row r="342" spans="1:9" ht="30.75" x14ac:dyDescent="0.25">
      <c r="A342" s="174">
        <v>339</v>
      </c>
      <c r="B342" s="312" t="s">
        <v>758</v>
      </c>
      <c r="C342" s="314" t="s">
        <v>423</v>
      </c>
      <c r="D342" s="314">
        <v>143</v>
      </c>
      <c r="E342" s="315"/>
      <c r="F342" s="316">
        <v>143</v>
      </c>
      <c r="G342" s="315">
        <f t="shared" si="24"/>
        <v>11.916666666666666</v>
      </c>
      <c r="H342" s="315">
        <f t="shared" si="25"/>
        <v>0</v>
      </c>
      <c r="I342" s="315">
        <f t="shared" si="26"/>
        <v>0</v>
      </c>
    </row>
    <row r="343" spans="1:9" ht="30.75" x14ac:dyDescent="0.25">
      <c r="A343" s="174">
        <v>340</v>
      </c>
      <c r="B343" s="312" t="s">
        <v>759</v>
      </c>
      <c r="C343" s="314" t="s">
        <v>423</v>
      </c>
      <c r="D343" s="314">
        <v>31</v>
      </c>
      <c r="E343" s="315"/>
      <c r="F343" s="316">
        <v>31</v>
      </c>
      <c r="G343" s="315">
        <f t="shared" si="24"/>
        <v>2.5833333333333335</v>
      </c>
      <c r="H343" s="315">
        <f t="shared" si="25"/>
        <v>0</v>
      </c>
      <c r="I343" s="315">
        <f t="shared" si="26"/>
        <v>0</v>
      </c>
    </row>
    <row r="344" spans="1:9" ht="15.6" customHeight="1" x14ac:dyDescent="0.25">
      <c r="A344" s="174">
        <v>341</v>
      </c>
      <c r="B344" s="312" t="s">
        <v>760</v>
      </c>
      <c r="C344" s="314" t="s">
        <v>423</v>
      </c>
      <c r="D344" s="314">
        <v>200</v>
      </c>
      <c r="E344" s="315"/>
      <c r="F344" s="316">
        <v>200</v>
      </c>
      <c r="G344" s="315">
        <f t="shared" si="24"/>
        <v>16.666666666666668</v>
      </c>
      <c r="H344" s="315">
        <f t="shared" si="25"/>
        <v>0</v>
      </c>
      <c r="I344" s="315">
        <f t="shared" si="26"/>
        <v>0</v>
      </c>
    </row>
    <row r="345" spans="1:9" ht="15.75" x14ac:dyDescent="0.25">
      <c r="A345" s="174">
        <v>342</v>
      </c>
      <c r="B345" s="312" t="s">
        <v>761</v>
      </c>
      <c r="C345" s="314" t="s">
        <v>423</v>
      </c>
      <c r="D345" s="314">
        <v>100</v>
      </c>
      <c r="E345" s="315"/>
      <c r="F345" s="316">
        <v>100</v>
      </c>
      <c r="G345" s="315">
        <f t="shared" si="24"/>
        <v>8.3333333333333339</v>
      </c>
      <c r="H345" s="315">
        <f t="shared" si="25"/>
        <v>0</v>
      </c>
      <c r="I345" s="315">
        <f t="shared" si="26"/>
        <v>0</v>
      </c>
    </row>
    <row r="346" spans="1:9" ht="30.75" x14ac:dyDescent="0.25">
      <c r="A346" s="174">
        <v>343</v>
      </c>
      <c r="B346" s="312" t="s">
        <v>762</v>
      </c>
      <c r="C346" s="314" t="s">
        <v>423</v>
      </c>
      <c r="D346" s="314">
        <v>23</v>
      </c>
      <c r="E346" s="315"/>
      <c r="F346" s="316">
        <v>23</v>
      </c>
      <c r="G346" s="315">
        <f t="shared" si="24"/>
        <v>1.9166666666666667</v>
      </c>
      <c r="H346" s="315">
        <f t="shared" si="25"/>
        <v>0</v>
      </c>
      <c r="I346" s="315">
        <f t="shared" si="26"/>
        <v>0</v>
      </c>
    </row>
    <row r="347" spans="1:9" ht="30.75" x14ac:dyDescent="0.25">
      <c r="A347" s="174">
        <v>344</v>
      </c>
      <c r="B347" s="312" t="s">
        <v>763</v>
      </c>
      <c r="C347" s="314" t="s">
        <v>423</v>
      </c>
      <c r="D347" s="314">
        <v>120</v>
      </c>
      <c r="E347" s="315"/>
      <c r="F347" s="316">
        <v>120</v>
      </c>
      <c r="G347" s="315">
        <f t="shared" si="24"/>
        <v>10</v>
      </c>
      <c r="H347" s="315">
        <f t="shared" si="25"/>
        <v>0</v>
      </c>
      <c r="I347" s="315">
        <f t="shared" si="26"/>
        <v>0</v>
      </c>
    </row>
    <row r="348" spans="1:9" ht="30.75" x14ac:dyDescent="0.25">
      <c r="A348" s="174">
        <v>345</v>
      </c>
      <c r="B348" s="312" t="s">
        <v>764</v>
      </c>
      <c r="C348" s="314" t="s">
        <v>423</v>
      </c>
      <c r="D348" s="314">
        <v>22</v>
      </c>
      <c r="E348" s="315"/>
      <c r="F348" s="316">
        <v>22</v>
      </c>
      <c r="G348" s="315">
        <f t="shared" si="24"/>
        <v>1.8333333333333333</v>
      </c>
      <c r="H348" s="315">
        <f t="shared" si="25"/>
        <v>0</v>
      </c>
      <c r="I348" s="315">
        <f t="shared" si="26"/>
        <v>0</v>
      </c>
    </row>
    <row r="349" spans="1:9" ht="30.75" x14ac:dyDescent="0.25">
      <c r="A349" s="174">
        <v>346</v>
      </c>
      <c r="B349" s="312" t="s">
        <v>765</v>
      </c>
      <c r="C349" s="314" t="s">
        <v>423</v>
      </c>
      <c r="D349" s="314">
        <v>22</v>
      </c>
      <c r="E349" s="315"/>
      <c r="F349" s="316">
        <v>22</v>
      </c>
      <c r="G349" s="315">
        <f t="shared" si="24"/>
        <v>1.8333333333333333</v>
      </c>
      <c r="H349" s="315">
        <f t="shared" si="25"/>
        <v>0</v>
      </c>
      <c r="I349" s="315">
        <f t="shared" si="26"/>
        <v>0</v>
      </c>
    </row>
    <row r="350" spans="1:9" ht="30.75" x14ac:dyDescent="0.25">
      <c r="A350" s="174">
        <v>347</v>
      </c>
      <c r="B350" s="312" t="s">
        <v>766</v>
      </c>
      <c r="C350" s="314" t="s">
        <v>423</v>
      </c>
      <c r="D350" s="314">
        <v>200</v>
      </c>
      <c r="E350" s="315"/>
      <c r="F350" s="316">
        <v>200</v>
      </c>
      <c r="G350" s="315">
        <f t="shared" si="24"/>
        <v>16.666666666666668</v>
      </c>
      <c r="H350" s="315">
        <f t="shared" si="25"/>
        <v>0</v>
      </c>
      <c r="I350" s="315">
        <f t="shared" si="26"/>
        <v>0</v>
      </c>
    </row>
    <row r="351" spans="1:9" ht="30.75" x14ac:dyDescent="0.25">
      <c r="A351" s="174">
        <v>348</v>
      </c>
      <c r="B351" s="312" t="s">
        <v>767</v>
      </c>
      <c r="C351" s="314" t="s">
        <v>423</v>
      </c>
      <c r="D351" s="314">
        <v>300</v>
      </c>
      <c r="E351" s="315"/>
      <c r="F351" s="316">
        <v>300</v>
      </c>
      <c r="G351" s="315">
        <f t="shared" si="24"/>
        <v>25</v>
      </c>
      <c r="H351" s="315">
        <f t="shared" si="25"/>
        <v>0</v>
      </c>
      <c r="I351" s="315">
        <f t="shared" si="26"/>
        <v>0</v>
      </c>
    </row>
    <row r="352" spans="1:9" ht="30.75" x14ac:dyDescent="0.25">
      <c r="A352" s="174">
        <v>349</v>
      </c>
      <c r="B352" s="312" t="s">
        <v>768</v>
      </c>
      <c r="C352" s="314" t="s">
        <v>423</v>
      </c>
      <c r="D352" s="314">
        <v>11</v>
      </c>
      <c r="E352" s="315"/>
      <c r="F352" s="316">
        <v>11</v>
      </c>
      <c r="G352" s="315">
        <f t="shared" si="24"/>
        <v>0.91666666666666663</v>
      </c>
      <c r="H352" s="315">
        <f t="shared" si="25"/>
        <v>0</v>
      </c>
      <c r="I352" s="315">
        <f t="shared" si="26"/>
        <v>0</v>
      </c>
    </row>
    <row r="353" spans="1:9" ht="30.75" x14ac:dyDescent="0.25">
      <c r="A353" s="174">
        <v>350</v>
      </c>
      <c r="B353" s="312" t="s">
        <v>769</v>
      </c>
      <c r="C353" s="314" t="s">
        <v>423</v>
      </c>
      <c r="D353" s="314">
        <v>500</v>
      </c>
      <c r="E353" s="315"/>
      <c r="F353" s="316">
        <v>500</v>
      </c>
      <c r="G353" s="315">
        <f t="shared" si="24"/>
        <v>41.666666666666664</v>
      </c>
      <c r="H353" s="315">
        <f t="shared" si="25"/>
        <v>0</v>
      </c>
      <c r="I353" s="315">
        <f t="shared" si="26"/>
        <v>0</v>
      </c>
    </row>
    <row r="354" spans="1:9" ht="30.75" x14ac:dyDescent="0.25">
      <c r="A354" s="174">
        <v>351</v>
      </c>
      <c r="B354" s="312" t="s">
        <v>770</v>
      </c>
      <c r="C354" s="314" t="s">
        <v>423</v>
      </c>
      <c r="D354" s="314">
        <v>11</v>
      </c>
      <c r="E354" s="315"/>
      <c r="F354" s="316">
        <v>11</v>
      </c>
      <c r="G354" s="315">
        <f t="shared" si="24"/>
        <v>0.91666666666666663</v>
      </c>
      <c r="H354" s="315">
        <f t="shared" si="25"/>
        <v>0</v>
      </c>
      <c r="I354" s="315">
        <f t="shared" si="26"/>
        <v>0</v>
      </c>
    </row>
    <row r="355" spans="1:9" ht="30.75" x14ac:dyDescent="0.25">
      <c r="A355" s="174">
        <v>352</v>
      </c>
      <c r="B355" s="312" t="s">
        <v>771</v>
      </c>
      <c r="C355" s="314" t="s">
        <v>423</v>
      </c>
      <c r="D355" s="314">
        <v>1600</v>
      </c>
      <c r="E355" s="315"/>
      <c r="F355" s="316">
        <v>1600</v>
      </c>
      <c r="G355" s="315">
        <f t="shared" si="24"/>
        <v>133.33333333333334</v>
      </c>
      <c r="H355" s="315">
        <f t="shared" si="25"/>
        <v>0</v>
      </c>
      <c r="I355" s="315">
        <f t="shared" si="26"/>
        <v>0</v>
      </c>
    </row>
    <row r="356" spans="1:9" ht="45.75" x14ac:dyDescent="0.25">
      <c r="A356" s="174">
        <v>353</v>
      </c>
      <c r="B356" s="312" t="s">
        <v>772</v>
      </c>
      <c r="C356" s="314" t="s">
        <v>423</v>
      </c>
      <c r="D356" s="314">
        <v>300</v>
      </c>
      <c r="E356" s="315"/>
      <c r="F356" s="316">
        <v>300</v>
      </c>
      <c r="G356" s="315">
        <f t="shared" si="24"/>
        <v>25</v>
      </c>
      <c r="H356" s="315">
        <f t="shared" si="25"/>
        <v>0</v>
      </c>
      <c r="I356" s="315">
        <f t="shared" si="26"/>
        <v>0</v>
      </c>
    </row>
    <row r="357" spans="1:9" ht="15.75" x14ac:dyDescent="0.25">
      <c r="A357" s="174">
        <v>354</v>
      </c>
      <c r="B357" s="312" t="s">
        <v>773</v>
      </c>
      <c r="C357" s="314" t="s">
        <v>423</v>
      </c>
      <c r="D357" s="314">
        <v>5</v>
      </c>
      <c r="E357" s="315"/>
      <c r="F357" s="316">
        <v>5</v>
      </c>
      <c r="G357" s="315">
        <f t="shared" ref="G357:G365" si="27">SUM(F357/12)</f>
        <v>0.41666666666666669</v>
      </c>
      <c r="H357" s="315">
        <f t="shared" ref="H357:H365" si="28">SUM(E357*G357)</f>
        <v>0</v>
      </c>
      <c r="I357" s="315">
        <f t="shared" ref="I357:I365" si="29">SUM(E357*F357)</f>
        <v>0</v>
      </c>
    </row>
    <row r="358" spans="1:9" ht="15.75" x14ac:dyDescent="0.25">
      <c r="A358" s="174">
        <v>355</v>
      </c>
      <c r="B358" s="312" t="s">
        <v>774</v>
      </c>
      <c r="C358" s="314" t="s">
        <v>423</v>
      </c>
      <c r="D358" s="314">
        <v>6</v>
      </c>
      <c r="E358" s="315"/>
      <c r="F358" s="316">
        <v>6</v>
      </c>
      <c r="G358" s="315">
        <f t="shared" si="27"/>
        <v>0.5</v>
      </c>
      <c r="H358" s="315">
        <f t="shared" si="28"/>
        <v>0</v>
      </c>
      <c r="I358" s="315">
        <f t="shared" si="29"/>
        <v>0</v>
      </c>
    </row>
    <row r="359" spans="1:9" ht="30.75" x14ac:dyDescent="0.25">
      <c r="A359" s="174">
        <v>356</v>
      </c>
      <c r="B359" s="312" t="s">
        <v>775</v>
      </c>
      <c r="C359" s="314" t="s">
        <v>423</v>
      </c>
      <c r="D359" s="314">
        <v>20</v>
      </c>
      <c r="E359" s="315"/>
      <c r="F359" s="316">
        <v>20</v>
      </c>
      <c r="G359" s="315">
        <f t="shared" si="27"/>
        <v>1.6666666666666667</v>
      </c>
      <c r="H359" s="315">
        <f t="shared" si="28"/>
        <v>0</v>
      </c>
      <c r="I359" s="315">
        <f t="shared" si="29"/>
        <v>0</v>
      </c>
    </row>
    <row r="360" spans="1:9" ht="15.75" x14ac:dyDescent="0.25">
      <c r="A360" s="174">
        <v>357</v>
      </c>
      <c r="B360" s="312" t="s">
        <v>776</v>
      </c>
      <c r="C360" s="314" t="s">
        <v>423</v>
      </c>
      <c r="D360" s="314">
        <v>6.2</v>
      </c>
      <c r="E360" s="315"/>
      <c r="F360" s="316">
        <v>6.2</v>
      </c>
      <c r="G360" s="315">
        <f t="shared" si="27"/>
        <v>0.51666666666666672</v>
      </c>
      <c r="H360" s="315">
        <f t="shared" si="28"/>
        <v>0</v>
      </c>
      <c r="I360" s="315">
        <f t="shared" si="29"/>
        <v>0</v>
      </c>
    </row>
    <row r="361" spans="1:9" ht="30.75" x14ac:dyDescent="0.25">
      <c r="A361" s="174">
        <v>358</v>
      </c>
      <c r="B361" s="312" t="s">
        <v>777</v>
      </c>
      <c r="C361" s="314" t="s">
        <v>423</v>
      </c>
      <c r="D361" s="314">
        <v>11</v>
      </c>
      <c r="E361" s="315"/>
      <c r="F361" s="316">
        <v>11</v>
      </c>
      <c r="G361" s="315">
        <f t="shared" si="27"/>
        <v>0.91666666666666663</v>
      </c>
      <c r="H361" s="315">
        <f t="shared" si="28"/>
        <v>0</v>
      </c>
      <c r="I361" s="315">
        <f t="shared" si="29"/>
        <v>0</v>
      </c>
    </row>
    <row r="362" spans="1:9" ht="30.75" x14ac:dyDescent="0.25">
      <c r="A362" s="174">
        <v>359</v>
      </c>
      <c r="B362" s="312" t="s">
        <v>778</v>
      </c>
      <c r="C362" s="314" t="s">
        <v>423</v>
      </c>
      <c r="D362" s="314">
        <v>60</v>
      </c>
      <c r="E362" s="315"/>
      <c r="F362" s="316">
        <v>60</v>
      </c>
      <c r="G362" s="315">
        <f t="shared" si="27"/>
        <v>5</v>
      </c>
      <c r="H362" s="315">
        <f t="shared" si="28"/>
        <v>0</v>
      </c>
      <c r="I362" s="315">
        <f t="shared" si="29"/>
        <v>0</v>
      </c>
    </row>
    <row r="363" spans="1:9" ht="30.75" x14ac:dyDescent="0.25">
      <c r="A363" s="174">
        <v>360</v>
      </c>
      <c r="B363" s="312" t="s">
        <v>779</v>
      </c>
      <c r="C363" s="314" t="s">
        <v>423</v>
      </c>
      <c r="D363" s="314">
        <v>60</v>
      </c>
      <c r="E363" s="315"/>
      <c r="F363" s="316">
        <v>60</v>
      </c>
      <c r="G363" s="315">
        <f t="shared" si="27"/>
        <v>5</v>
      </c>
      <c r="H363" s="315">
        <f t="shared" si="28"/>
        <v>0</v>
      </c>
      <c r="I363" s="315">
        <f t="shared" si="29"/>
        <v>0</v>
      </c>
    </row>
    <row r="364" spans="1:9" ht="30.75" x14ac:dyDescent="0.25">
      <c r="A364" s="174">
        <v>361</v>
      </c>
      <c r="B364" s="312" t="s">
        <v>780</v>
      </c>
      <c r="C364" s="314" t="s">
        <v>423</v>
      </c>
      <c r="D364" s="314">
        <v>240</v>
      </c>
      <c r="E364" s="315"/>
      <c r="F364" s="316">
        <v>240</v>
      </c>
      <c r="G364" s="315">
        <f t="shared" si="27"/>
        <v>20</v>
      </c>
      <c r="H364" s="315">
        <f t="shared" si="28"/>
        <v>0</v>
      </c>
      <c r="I364" s="315">
        <f t="shared" si="29"/>
        <v>0</v>
      </c>
    </row>
    <row r="365" spans="1:9" ht="31.5" thickBot="1" x14ac:dyDescent="0.3">
      <c r="A365" s="312">
        <v>362</v>
      </c>
      <c r="B365" s="312" t="s">
        <v>781</v>
      </c>
      <c r="C365" s="314" t="s">
        <v>423</v>
      </c>
      <c r="D365" s="314">
        <v>20</v>
      </c>
      <c r="E365" s="315"/>
      <c r="F365" s="316">
        <v>20</v>
      </c>
      <c r="G365" s="315">
        <f t="shared" si="27"/>
        <v>1.6666666666666667</v>
      </c>
      <c r="H365" s="315">
        <f t="shared" si="28"/>
        <v>0</v>
      </c>
      <c r="I365" s="315">
        <f t="shared" si="29"/>
        <v>0</v>
      </c>
    </row>
    <row r="366" spans="1:9" ht="23.25" customHeight="1" x14ac:dyDescent="0.25">
      <c r="A366" s="152"/>
      <c r="B366" s="152"/>
      <c r="C366" s="152"/>
      <c r="D366" s="152"/>
      <c r="E366" s="153"/>
      <c r="F366" s="154"/>
      <c r="G366" s="153"/>
      <c r="H366" s="153">
        <f>SUM(H4:H365)</f>
        <v>0</v>
      </c>
      <c r="I366" s="155">
        <f>SUM(I4:I365)</f>
        <v>0</v>
      </c>
    </row>
    <row r="367" spans="1:9" ht="25.5" customHeight="1" thickBot="1" x14ac:dyDescent="0.3">
      <c r="A367" s="152"/>
      <c r="B367" s="152"/>
      <c r="C367" s="152"/>
      <c r="D367" s="152"/>
      <c r="E367" s="167"/>
      <c r="F367" s="168"/>
      <c r="G367" s="167"/>
      <c r="H367" s="167"/>
      <c r="I367" s="169"/>
    </row>
    <row r="368" spans="1:9" ht="15.75" x14ac:dyDescent="0.25">
      <c r="E368" s="841"/>
      <c r="F368" s="841"/>
      <c r="G368" s="841"/>
      <c r="H368" s="463" t="s">
        <v>799</v>
      </c>
      <c r="I368" s="463" t="s">
        <v>800</v>
      </c>
    </row>
    <row r="369" spans="5:9" ht="15.75" x14ac:dyDescent="0.25">
      <c r="E369" s="842" t="s">
        <v>801</v>
      </c>
      <c r="F369" s="842"/>
      <c r="G369" s="842"/>
      <c r="H369" s="469">
        <f>SUM(H4:H365)</f>
        <v>0</v>
      </c>
      <c r="I369" s="469">
        <f>SUM(I4:I365)</f>
        <v>0</v>
      </c>
    </row>
    <row r="370" spans="5:9" ht="15.75" x14ac:dyDescent="0.25">
      <c r="E370" s="842" t="s">
        <v>837</v>
      </c>
      <c r="F370" s="842"/>
      <c r="G370" s="842"/>
      <c r="H370" s="475">
        <v>0.3</v>
      </c>
      <c r="I370" s="475">
        <v>0.3</v>
      </c>
    </row>
    <row r="371" spans="5:9" ht="15.75" x14ac:dyDescent="0.25">
      <c r="E371" s="850" t="s">
        <v>803</v>
      </c>
      <c r="F371" s="851"/>
      <c r="G371" s="852"/>
      <c r="H371" s="469">
        <f>SUM(H369*H370)</f>
        <v>0</v>
      </c>
      <c r="I371" s="469">
        <f>SUM(I369*I370)</f>
        <v>0</v>
      </c>
    </row>
    <row r="372" spans="5:9" ht="15.75" x14ac:dyDescent="0.25">
      <c r="E372" s="843" t="s">
        <v>802</v>
      </c>
      <c r="F372" s="844"/>
      <c r="G372" s="845"/>
      <c r="H372" s="469">
        <f>SUM(H369+H371)</f>
        <v>0</v>
      </c>
      <c r="I372" s="469">
        <f>SUM(I369+I371)</f>
        <v>0</v>
      </c>
    </row>
    <row r="373" spans="5:9" ht="15.75" x14ac:dyDescent="0.25">
      <c r="E373" s="843" t="s">
        <v>794</v>
      </c>
      <c r="F373" s="844"/>
      <c r="G373" s="845"/>
      <c r="H373" s="470">
        <v>0</v>
      </c>
      <c r="I373" s="470">
        <v>0</v>
      </c>
    </row>
    <row r="374" spans="5:9" ht="15.75" x14ac:dyDescent="0.25">
      <c r="E374" s="843" t="s">
        <v>804</v>
      </c>
      <c r="F374" s="844"/>
      <c r="G374" s="845"/>
      <c r="H374" s="469">
        <f>SUM(H372*H373)</f>
        <v>0</v>
      </c>
      <c r="I374" s="469">
        <f>SUM(I372*I373)</f>
        <v>0</v>
      </c>
    </row>
    <row r="375" spans="5:9" ht="16.5" thickBot="1" x14ac:dyDescent="0.3">
      <c r="E375" s="842" t="s">
        <v>806</v>
      </c>
      <c r="F375" s="842"/>
      <c r="G375" s="842"/>
      <c r="H375" s="471">
        <f>SUM(H372+H374)</f>
        <v>0</v>
      </c>
      <c r="I375" s="472">
        <f>SUM(I372+I374)</f>
        <v>0</v>
      </c>
    </row>
    <row r="376" spans="5:9" ht="19.5" thickBot="1" x14ac:dyDescent="0.35">
      <c r="E376" s="847" t="s">
        <v>805</v>
      </c>
      <c r="F376" s="848"/>
      <c r="G376" s="849"/>
      <c r="H376" s="473"/>
      <c r="I376" s="476">
        <f>SUM(I375)</f>
        <v>0</v>
      </c>
    </row>
    <row r="377" spans="5:9" x14ac:dyDescent="0.25">
      <c r="E377" s="846"/>
      <c r="F377" s="846"/>
      <c r="G377" s="846"/>
    </row>
  </sheetData>
  <autoFilter ref="A3:I367"/>
  <mergeCells count="10">
    <mergeCell ref="E368:G368"/>
    <mergeCell ref="E369:G369"/>
    <mergeCell ref="E372:G372"/>
    <mergeCell ref="E377:G377"/>
    <mergeCell ref="E375:G375"/>
    <mergeCell ref="E373:G373"/>
    <mergeCell ref="E376:G376"/>
    <mergeCell ref="E371:G371"/>
    <mergeCell ref="E374:G374"/>
    <mergeCell ref="E370:G370"/>
  </mergeCells>
  <phoneticPr fontId="46" type="noConversion"/>
  <printOptions horizontalCentered="1"/>
  <pageMargins left="0.51181102362204722" right="0.51181102362204722" top="0.59055118110236227" bottom="0.59055118110236227" header="0" footer="0"/>
  <pageSetup paperSize="9" scale="58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K65"/>
  <sheetViews>
    <sheetView topLeftCell="C1" zoomScaleNormal="100" zoomScaleSheetLayoutView="90" workbookViewId="0">
      <pane ySplit="2" topLeftCell="A59" activePane="bottomLeft" state="frozen"/>
      <selection pane="bottomLeft" activeCell="J64" sqref="J64:K64"/>
    </sheetView>
  </sheetViews>
  <sheetFormatPr defaultColWidth="9.140625" defaultRowHeight="15" x14ac:dyDescent="0.2"/>
  <cols>
    <col min="1" max="1" width="7.42578125" style="328" customWidth="1"/>
    <col min="2" max="2" width="20.42578125" style="328" customWidth="1"/>
    <col min="3" max="3" width="72.7109375" style="327" customWidth="1"/>
    <col min="4" max="4" width="11.42578125" style="327" customWidth="1"/>
    <col min="5" max="5" width="15.140625" style="327" customWidth="1"/>
    <col min="6" max="6" width="10.140625" style="327" customWidth="1"/>
    <col min="7" max="7" width="11.28515625" style="327" customWidth="1"/>
    <col min="8" max="8" width="8.7109375" style="327" customWidth="1"/>
    <col min="9" max="9" width="12" style="327" customWidth="1"/>
    <col min="10" max="10" width="11" style="327" customWidth="1"/>
    <col min="11" max="11" width="12.140625" style="327" customWidth="1"/>
    <col min="12" max="16384" width="9.140625" style="327"/>
  </cols>
  <sheetData>
    <row r="1" spans="1:11" ht="30" x14ac:dyDescent="0.2">
      <c r="A1" s="859" t="s">
        <v>823</v>
      </c>
      <c r="B1" s="859"/>
      <c r="C1" s="859"/>
      <c r="D1" s="859"/>
    </row>
    <row r="2" spans="1:11" ht="47.25" x14ac:dyDescent="0.2">
      <c r="A2" s="326" t="s">
        <v>178</v>
      </c>
      <c r="B2" s="326" t="s">
        <v>788</v>
      </c>
      <c r="C2" s="326" t="s">
        <v>789</v>
      </c>
      <c r="D2" s="158" t="s">
        <v>783</v>
      </c>
      <c r="E2" s="157" t="s">
        <v>790</v>
      </c>
      <c r="F2" s="159" t="s">
        <v>292</v>
      </c>
      <c r="G2" s="159" t="s">
        <v>130</v>
      </c>
      <c r="H2" s="159" t="s">
        <v>816</v>
      </c>
      <c r="I2" s="159" t="s">
        <v>817</v>
      </c>
      <c r="J2" s="159" t="s">
        <v>818</v>
      </c>
      <c r="K2" s="159" t="s">
        <v>822</v>
      </c>
    </row>
    <row r="3" spans="1:11" s="339" customFormat="1" ht="94.5" x14ac:dyDescent="0.25">
      <c r="A3" s="338">
        <v>1</v>
      </c>
      <c r="B3" s="345" t="s">
        <v>302</v>
      </c>
      <c r="C3" s="344" t="s">
        <v>350</v>
      </c>
      <c r="D3" s="338" t="s">
        <v>351</v>
      </c>
      <c r="E3" s="348">
        <v>1</v>
      </c>
      <c r="F3" s="147"/>
      <c r="G3" s="147">
        <f t="shared" ref="G3:G34" si="0">F3*E3</f>
        <v>0</v>
      </c>
      <c r="H3" s="147">
        <v>10</v>
      </c>
      <c r="I3" s="320">
        <f t="shared" ref="I3:I41" si="1">SUM(G3*0.1)</f>
        <v>0</v>
      </c>
      <c r="J3" s="321">
        <f t="shared" ref="J3:J41" si="2">(G3-I3)/H3/12</f>
        <v>0</v>
      </c>
      <c r="K3" s="322">
        <f t="shared" ref="K3:K41" si="3">(G3-I3)/H3</f>
        <v>0</v>
      </c>
    </row>
    <row r="4" spans="1:11" s="339" customFormat="1" ht="141.75" x14ac:dyDescent="0.25">
      <c r="A4" s="338">
        <v>2</v>
      </c>
      <c r="B4" s="345" t="s">
        <v>352</v>
      </c>
      <c r="C4" s="344" t="s">
        <v>353</v>
      </c>
      <c r="D4" s="338" t="s">
        <v>351</v>
      </c>
      <c r="E4" s="348">
        <v>5</v>
      </c>
      <c r="F4" s="342"/>
      <c r="G4" s="341">
        <f t="shared" si="0"/>
        <v>0</v>
      </c>
      <c r="H4" s="144">
        <v>10</v>
      </c>
      <c r="I4" s="320">
        <f t="shared" si="1"/>
        <v>0</v>
      </c>
      <c r="J4" s="323">
        <f t="shared" si="2"/>
        <v>0</v>
      </c>
      <c r="K4" s="340">
        <f t="shared" si="3"/>
        <v>0</v>
      </c>
    </row>
    <row r="5" spans="1:11" s="339" customFormat="1" ht="94.5" x14ac:dyDescent="0.25">
      <c r="A5" s="338">
        <v>3</v>
      </c>
      <c r="B5" s="345" t="s">
        <v>354</v>
      </c>
      <c r="C5" s="344" t="s">
        <v>355</v>
      </c>
      <c r="D5" s="338" t="s">
        <v>351</v>
      </c>
      <c r="E5" s="348">
        <v>2</v>
      </c>
      <c r="F5" s="342"/>
      <c r="G5" s="341">
        <f t="shared" si="0"/>
        <v>0</v>
      </c>
      <c r="H5" s="144">
        <v>5</v>
      </c>
      <c r="I5" s="320">
        <f t="shared" si="1"/>
        <v>0</v>
      </c>
      <c r="J5" s="323">
        <f t="shared" si="2"/>
        <v>0</v>
      </c>
      <c r="K5" s="340">
        <f t="shared" si="3"/>
        <v>0</v>
      </c>
    </row>
    <row r="6" spans="1:11" s="339" customFormat="1" ht="110.25" x14ac:dyDescent="0.25">
      <c r="A6" s="338">
        <v>4</v>
      </c>
      <c r="B6" s="345" t="s">
        <v>303</v>
      </c>
      <c r="C6" s="344" t="s">
        <v>356</v>
      </c>
      <c r="D6" s="338" t="s">
        <v>351</v>
      </c>
      <c r="E6" s="348">
        <v>1</v>
      </c>
      <c r="F6" s="342"/>
      <c r="G6" s="341">
        <f t="shared" si="0"/>
        <v>0</v>
      </c>
      <c r="H6" s="144">
        <v>10</v>
      </c>
      <c r="I6" s="320">
        <f t="shared" si="1"/>
        <v>0</v>
      </c>
      <c r="J6" s="323">
        <f t="shared" si="2"/>
        <v>0</v>
      </c>
      <c r="K6" s="340">
        <f t="shared" si="3"/>
        <v>0</v>
      </c>
    </row>
    <row r="7" spans="1:11" s="339" customFormat="1" ht="126" x14ac:dyDescent="0.25">
      <c r="A7" s="338">
        <v>5</v>
      </c>
      <c r="B7" s="345" t="s">
        <v>357</v>
      </c>
      <c r="C7" s="344" t="s">
        <v>358</v>
      </c>
      <c r="D7" s="338" t="s">
        <v>351</v>
      </c>
      <c r="E7" s="348">
        <v>6</v>
      </c>
      <c r="F7" s="342"/>
      <c r="G7" s="341">
        <f t="shared" si="0"/>
        <v>0</v>
      </c>
      <c r="H7" s="144">
        <v>5</v>
      </c>
      <c r="I7" s="320">
        <f t="shared" si="1"/>
        <v>0</v>
      </c>
      <c r="J7" s="323">
        <f t="shared" si="2"/>
        <v>0</v>
      </c>
      <c r="K7" s="340">
        <f t="shared" si="3"/>
        <v>0</v>
      </c>
    </row>
    <row r="8" spans="1:11" s="339" customFormat="1" ht="141.75" x14ac:dyDescent="0.25">
      <c r="A8" s="338">
        <v>6</v>
      </c>
      <c r="B8" s="345" t="s">
        <v>359</v>
      </c>
      <c r="C8" s="344" t="s">
        <v>360</v>
      </c>
      <c r="D8" s="338" t="s">
        <v>351</v>
      </c>
      <c r="E8" s="348">
        <v>2</v>
      </c>
      <c r="F8" s="342"/>
      <c r="G8" s="341">
        <f t="shared" si="0"/>
        <v>0</v>
      </c>
      <c r="H8" s="144">
        <v>5</v>
      </c>
      <c r="I8" s="320">
        <f t="shared" si="1"/>
        <v>0</v>
      </c>
      <c r="J8" s="323">
        <f t="shared" si="2"/>
        <v>0</v>
      </c>
      <c r="K8" s="340">
        <f t="shared" si="3"/>
        <v>0</v>
      </c>
    </row>
    <row r="9" spans="1:11" s="339" customFormat="1" ht="126" x14ac:dyDescent="0.25">
      <c r="A9" s="338">
        <v>7</v>
      </c>
      <c r="B9" s="345" t="s">
        <v>361</v>
      </c>
      <c r="C9" s="344" t="s">
        <v>928</v>
      </c>
      <c r="D9" s="338" t="s">
        <v>351</v>
      </c>
      <c r="E9" s="348">
        <v>2</v>
      </c>
      <c r="F9" s="342"/>
      <c r="G9" s="341">
        <f t="shared" si="0"/>
        <v>0</v>
      </c>
      <c r="H9" s="144">
        <v>5</v>
      </c>
      <c r="I9" s="320">
        <f t="shared" si="1"/>
        <v>0</v>
      </c>
      <c r="J9" s="323">
        <f t="shared" si="2"/>
        <v>0</v>
      </c>
      <c r="K9" s="340">
        <f t="shared" si="3"/>
        <v>0</v>
      </c>
    </row>
    <row r="10" spans="1:11" s="339" customFormat="1" ht="31.5" x14ac:dyDescent="0.25">
      <c r="A10" s="338">
        <v>8</v>
      </c>
      <c r="B10" s="345" t="s">
        <v>362</v>
      </c>
      <c r="C10" s="344"/>
      <c r="D10" s="338" t="s">
        <v>351</v>
      </c>
      <c r="E10" s="348">
        <v>1</v>
      </c>
      <c r="F10" s="342"/>
      <c r="G10" s="341">
        <f t="shared" si="0"/>
        <v>0</v>
      </c>
      <c r="H10" s="144">
        <v>5</v>
      </c>
      <c r="I10" s="320">
        <f t="shared" si="1"/>
        <v>0</v>
      </c>
      <c r="J10" s="323">
        <f t="shared" si="2"/>
        <v>0</v>
      </c>
      <c r="K10" s="340">
        <f t="shared" si="3"/>
        <v>0</v>
      </c>
    </row>
    <row r="11" spans="1:11" s="339" customFormat="1" ht="157.5" x14ac:dyDescent="0.25">
      <c r="A11" s="338">
        <v>9</v>
      </c>
      <c r="B11" s="345" t="s">
        <v>304</v>
      </c>
      <c r="C11" s="344" t="s">
        <v>363</v>
      </c>
      <c r="D11" s="338" t="s">
        <v>351</v>
      </c>
      <c r="E11" s="348">
        <v>1</v>
      </c>
      <c r="F11" s="342"/>
      <c r="G11" s="341">
        <f t="shared" si="0"/>
        <v>0</v>
      </c>
      <c r="H11" s="144">
        <v>10</v>
      </c>
      <c r="I11" s="320">
        <f t="shared" si="1"/>
        <v>0</v>
      </c>
      <c r="J11" s="323">
        <f t="shared" si="2"/>
        <v>0</v>
      </c>
      <c r="K11" s="340">
        <f t="shared" si="3"/>
        <v>0</v>
      </c>
    </row>
    <row r="12" spans="1:11" s="339" customFormat="1" ht="157.5" x14ac:dyDescent="0.25">
      <c r="A12" s="338">
        <v>10</v>
      </c>
      <c r="B12" s="345" t="s">
        <v>364</v>
      </c>
      <c r="C12" s="344" t="s">
        <v>365</v>
      </c>
      <c r="D12" s="338" t="s">
        <v>351</v>
      </c>
      <c r="E12" s="348">
        <v>4</v>
      </c>
      <c r="F12" s="342"/>
      <c r="G12" s="341">
        <f t="shared" si="0"/>
        <v>0</v>
      </c>
      <c r="H12" s="144">
        <v>5</v>
      </c>
      <c r="I12" s="320">
        <f t="shared" si="1"/>
        <v>0</v>
      </c>
      <c r="J12" s="323">
        <f t="shared" si="2"/>
        <v>0</v>
      </c>
      <c r="K12" s="340">
        <f t="shared" si="3"/>
        <v>0</v>
      </c>
    </row>
    <row r="13" spans="1:11" s="339" customFormat="1" ht="126" x14ac:dyDescent="0.25">
      <c r="A13" s="338">
        <v>11</v>
      </c>
      <c r="B13" s="345" t="s">
        <v>366</v>
      </c>
      <c r="C13" s="344" t="s">
        <v>367</v>
      </c>
      <c r="D13" s="338" t="s">
        <v>351</v>
      </c>
      <c r="E13" s="348">
        <v>2</v>
      </c>
      <c r="F13" s="342"/>
      <c r="G13" s="341">
        <f t="shared" si="0"/>
        <v>0</v>
      </c>
      <c r="H13" s="144">
        <v>5</v>
      </c>
      <c r="I13" s="320">
        <f t="shared" si="1"/>
        <v>0</v>
      </c>
      <c r="J13" s="323">
        <f t="shared" si="2"/>
        <v>0</v>
      </c>
      <c r="K13" s="340">
        <f t="shared" si="3"/>
        <v>0</v>
      </c>
    </row>
    <row r="14" spans="1:11" s="339" customFormat="1" ht="157.5" x14ac:dyDescent="0.25">
      <c r="A14" s="338">
        <v>12</v>
      </c>
      <c r="B14" s="345" t="s">
        <v>368</v>
      </c>
      <c r="C14" s="344" t="s">
        <v>369</v>
      </c>
      <c r="D14" s="338" t="s">
        <v>351</v>
      </c>
      <c r="E14" s="348">
        <v>6</v>
      </c>
      <c r="F14" s="342"/>
      <c r="G14" s="341">
        <f t="shared" si="0"/>
        <v>0</v>
      </c>
      <c r="H14" s="144">
        <v>5</v>
      </c>
      <c r="I14" s="320">
        <f t="shared" si="1"/>
        <v>0</v>
      </c>
      <c r="J14" s="323">
        <f t="shared" si="2"/>
        <v>0</v>
      </c>
      <c r="K14" s="340">
        <f t="shared" si="3"/>
        <v>0</v>
      </c>
    </row>
    <row r="15" spans="1:11" s="339" customFormat="1" ht="31.5" x14ac:dyDescent="0.25">
      <c r="A15" s="338">
        <v>13</v>
      </c>
      <c r="B15" s="345" t="s">
        <v>305</v>
      </c>
      <c r="C15" s="345" t="s">
        <v>370</v>
      </c>
      <c r="D15" s="338" t="s">
        <v>351</v>
      </c>
      <c r="E15" s="348">
        <v>5</v>
      </c>
      <c r="F15" s="342"/>
      <c r="G15" s="341">
        <f t="shared" si="0"/>
        <v>0</v>
      </c>
      <c r="H15" s="144">
        <v>5</v>
      </c>
      <c r="I15" s="320">
        <f t="shared" si="1"/>
        <v>0</v>
      </c>
      <c r="J15" s="323">
        <f t="shared" si="2"/>
        <v>0</v>
      </c>
      <c r="K15" s="340">
        <f t="shared" si="3"/>
        <v>0</v>
      </c>
    </row>
    <row r="16" spans="1:11" s="339" customFormat="1" ht="47.25" x14ac:dyDescent="0.25">
      <c r="A16" s="338">
        <v>14</v>
      </c>
      <c r="B16" s="345" t="s">
        <v>371</v>
      </c>
      <c r="C16" s="345" t="s">
        <v>372</v>
      </c>
      <c r="D16" s="338" t="s">
        <v>351</v>
      </c>
      <c r="E16" s="348">
        <v>2</v>
      </c>
      <c r="F16" s="342"/>
      <c r="G16" s="341">
        <f t="shared" si="0"/>
        <v>0</v>
      </c>
      <c r="H16" s="144">
        <v>5</v>
      </c>
      <c r="I16" s="320">
        <f t="shared" si="1"/>
        <v>0</v>
      </c>
      <c r="J16" s="323">
        <f t="shared" si="2"/>
        <v>0</v>
      </c>
      <c r="K16" s="340">
        <f t="shared" si="3"/>
        <v>0</v>
      </c>
    </row>
    <row r="17" spans="1:11" s="339" customFormat="1" ht="47.25" x14ac:dyDescent="0.25">
      <c r="A17" s="338">
        <v>15</v>
      </c>
      <c r="B17" s="345" t="s">
        <v>373</v>
      </c>
      <c r="C17" s="345" t="s">
        <v>372</v>
      </c>
      <c r="D17" s="338" t="s">
        <v>351</v>
      </c>
      <c r="E17" s="348">
        <v>2</v>
      </c>
      <c r="F17" s="342"/>
      <c r="G17" s="341">
        <f t="shared" si="0"/>
        <v>0</v>
      </c>
      <c r="H17" s="144">
        <v>5</v>
      </c>
      <c r="I17" s="320">
        <f t="shared" si="1"/>
        <v>0</v>
      </c>
      <c r="J17" s="323">
        <f t="shared" si="2"/>
        <v>0</v>
      </c>
      <c r="K17" s="340">
        <f t="shared" si="3"/>
        <v>0</v>
      </c>
    </row>
    <row r="18" spans="1:11" s="339" customFormat="1" ht="47.25" x14ac:dyDescent="0.25">
      <c r="A18" s="338">
        <v>16</v>
      </c>
      <c r="B18" s="345" t="s">
        <v>374</v>
      </c>
      <c r="C18" s="345" t="s">
        <v>372</v>
      </c>
      <c r="D18" s="338" t="s">
        <v>351</v>
      </c>
      <c r="E18" s="348">
        <v>2</v>
      </c>
      <c r="F18" s="342"/>
      <c r="G18" s="341">
        <f t="shared" si="0"/>
        <v>0</v>
      </c>
      <c r="H18" s="144">
        <v>5</v>
      </c>
      <c r="I18" s="320">
        <f t="shared" si="1"/>
        <v>0</v>
      </c>
      <c r="J18" s="323">
        <f t="shared" si="2"/>
        <v>0</v>
      </c>
      <c r="K18" s="340">
        <f t="shared" si="3"/>
        <v>0</v>
      </c>
    </row>
    <row r="19" spans="1:11" s="339" customFormat="1" ht="47.25" x14ac:dyDescent="0.25">
      <c r="A19" s="338">
        <v>17</v>
      </c>
      <c r="B19" s="345" t="s">
        <v>375</v>
      </c>
      <c r="C19" s="345" t="s">
        <v>372</v>
      </c>
      <c r="D19" s="338" t="s">
        <v>351</v>
      </c>
      <c r="E19" s="348">
        <v>2</v>
      </c>
      <c r="F19" s="342"/>
      <c r="G19" s="341">
        <f t="shared" si="0"/>
        <v>0</v>
      </c>
      <c r="H19" s="144">
        <v>5</v>
      </c>
      <c r="I19" s="320">
        <f t="shared" si="1"/>
        <v>0</v>
      </c>
      <c r="J19" s="323">
        <f t="shared" si="2"/>
        <v>0</v>
      </c>
      <c r="K19" s="340">
        <f t="shared" si="3"/>
        <v>0</v>
      </c>
    </row>
    <row r="20" spans="1:11" s="339" customFormat="1" ht="47.25" x14ac:dyDescent="0.25">
      <c r="A20" s="338">
        <v>18</v>
      </c>
      <c r="B20" s="345" t="s">
        <v>791</v>
      </c>
      <c r="C20" s="345" t="s">
        <v>376</v>
      </c>
      <c r="D20" s="338" t="s">
        <v>351</v>
      </c>
      <c r="E20" s="348">
        <v>2</v>
      </c>
      <c r="F20" s="342"/>
      <c r="G20" s="341">
        <f t="shared" si="0"/>
        <v>0</v>
      </c>
      <c r="H20" s="144">
        <v>5</v>
      </c>
      <c r="I20" s="320">
        <f t="shared" si="1"/>
        <v>0</v>
      </c>
      <c r="J20" s="323">
        <f t="shared" si="2"/>
        <v>0</v>
      </c>
      <c r="K20" s="340">
        <f t="shared" si="3"/>
        <v>0</v>
      </c>
    </row>
    <row r="21" spans="1:11" s="339" customFormat="1" ht="47.25" x14ac:dyDescent="0.25">
      <c r="A21" s="338">
        <v>19</v>
      </c>
      <c r="B21" s="345" t="s">
        <v>792</v>
      </c>
      <c r="C21" s="345" t="s">
        <v>376</v>
      </c>
      <c r="D21" s="338" t="s">
        <v>351</v>
      </c>
      <c r="E21" s="348">
        <v>2</v>
      </c>
      <c r="F21" s="342"/>
      <c r="G21" s="341">
        <f t="shared" si="0"/>
        <v>0</v>
      </c>
      <c r="H21" s="144">
        <v>5</v>
      </c>
      <c r="I21" s="320">
        <f t="shared" si="1"/>
        <v>0</v>
      </c>
      <c r="J21" s="323">
        <f t="shared" si="2"/>
        <v>0</v>
      </c>
      <c r="K21" s="340">
        <f t="shared" si="3"/>
        <v>0</v>
      </c>
    </row>
    <row r="22" spans="1:11" s="339" customFormat="1" ht="31.5" x14ac:dyDescent="0.25">
      <c r="A22" s="338">
        <v>20</v>
      </c>
      <c r="B22" s="345" t="s">
        <v>306</v>
      </c>
      <c r="C22" s="345" t="s">
        <v>376</v>
      </c>
      <c r="D22" s="338" t="s">
        <v>351</v>
      </c>
      <c r="E22" s="348">
        <v>2</v>
      </c>
      <c r="F22" s="342"/>
      <c r="G22" s="341">
        <f t="shared" si="0"/>
        <v>0</v>
      </c>
      <c r="H22" s="144">
        <v>5</v>
      </c>
      <c r="I22" s="320">
        <f t="shared" si="1"/>
        <v>0</v>
      </c>
      <c r="J22" s="323">
        <f t="shared" si="2"/>
        <v>0</v>
      </c>
      <c r="K22" s="340">
        <f t="shared" si="3"/>
        <v>0</v>
      </c>
    </row>
    <row r="23" spans="1:11" s="339" customFormat="1" ht="31.5" x14ac:dyDescent="0.25">
      <c r="A23" s="338">
        <v>21</v>
      </c>
      <c r="B23" s="345" t="s">
        <v>307</v>
      </c>
      <c r="C23" s="345" t="s">
        <v>376</v>
      </c>
      <c r="D23" s="338" t="s">
        <v>351</v>
      </c>
      <c r="E23" s="348">
        <v>2</v>
      </c>
      <c r="F23" s="342"/>
      <c r="G23" s="341">
        <f t="shared" si="0"/>
        <v>0</v>
      </c>
      <c r="H23" s="144">
        <v>5</v>
      </c>
      <c r="I23" s="320">
        <f t="shared" si="1"/>
        <v>0</v>
      </c>
      <c r="J23" s="323">
        <f t="shared" si="2"/>
        <v>0</v>
      </c>
      <c r="K23" s="340">
        <f t="shared" si="3"/>
        <v>0</v>
      </c>
    </row>
    <row r="24" spans="1:11" s="339" customFormat="1" ht="63" x14ac:dyDescent="0.25">
      <c r="A24" s="338">
        <v>22</v>
      </c>
      <c r="B24" s="345" t="s">
        <v>308</v>
      </c>
      <c r="C24" s="345" t="s">
        <v>377</v>
      </c>
      <c r="D24" s="338" t="s">
        <v>351</v>
      </c>
      <c r="E24" s="348">
        <v>4</v>
      </c>
      <c r="F24" s="342"/>
      <c r="G24" s="341">
        <f t="shared" si="0"/>
        <v>0</v>
      </c>
      <c r="H24" s="144">
        <v>5</v>
      </c>
      <c r="I24" s="320">
        <f t="shared" si="1"/>
        <v>0</v>
      </c>
      <c r="J24" s="323">
        <f t="shared" si="2"/>
        <v>0</v>
      </c>
      <c r="K24" s="340">
        <f t="shared" si="3"/>
        <v>0</v>
      </c>
    </row>
    <row r="25" spans="1:11" s="339" customFormat="1" ht="157.5" x14ac:dyDescent="0.25">
      <c r="A25" s="338">
        <v>23</v>
      </c>
      <c r="B25" s="345" t="s">
        <v>309</v>
      </c>
      <c r="C25" s="344" t="s">
        <v>378</v>
      </c>
      <c r="D25" s="338" t="s">
        <v>351</v>
      </c>
      <c r="E25" s="348">
        <v>1</v>
      </c>
      <c r="F25" s="342"/>
      <c r="G25" s="341">
        <f t="shared" si="0"/>
        <v>0</v>
      </c>
      <c r="H25" s="144">
        <v>10</v>
      </c>
      <c r="I25" s="320">
        <f t="shared" si="1"/>
        <v>0</v>
      </c>
      <c r="J25" s="323">
        <f t="shared" si="2"/>
        <v>0</v>
      </c>
      <c r="K25" s="340">
        <f t="shared" si="3"/>
        <v>0</v>
      </c>
    </row>
    <row r="26" spans="1:11" s="339" customFormat="1" ht="126" x14ac:dyDescent="0.25">
      <c r="A26" s="338">
        <v>24</v>
      </c>
      <c r="B26" s="345" t="s">
        <v>310</v>
      </c>
      <c r="C26" s="344" t="s">
        <v>379</v>
      </c>
      <c r="D26" s="338" t="s">
        <v>351</v>
      </c>
      <c r="E26" s="348">
        <v>1</v>
      </c>
      <c r="F26" s="342"/>
      <c r="G26" s="341">
        <f t="shared" si="0"/>
        <v>0</v>
      </c>
      <c r="H26" s="144">
        <v>10</v>
      </c>
      <c r="I26" s="320">
        <f t="shared" si="1"/>
        <v>0</v>
      </c>
      <c r="J26" s="323">
        <f t="shared" si="2"/>
        <v>0</v>
      </c>
      <c r="K26" s="340">
        <f t="shared" si="3"/>
        <v>0</v>
      </c>
    </row>
    <row r="27" spans="1:11" s="339" customFormat="1" ht="126" x14ac:dyDescent="0.25">
      <c r="A27" s="338">
        <v>25</v>
      </c>
      <c r="B27" s="345" t="s">
        <v>380</v>
      </c>
      <c r="C27" s="344" t="s">
        <v>381</v>
      </c>
      <c r="D27" s="338" t="s">
        <v>351</v>
      </c>
      <c r="E27" s="348">
        <v>1</v>
      </c>
      <c r="F27" s="342"/>
      <c r="G27" s="341">
        <f t="shared" si="0"/>
        <v>0</v>
      </c>
      <c r="H27" s="144">
        <v>10</v>
      </c>
      <c r="I27" s="320">
        <f t="shared" si="1"/>
        <v>0</v>
      </c>
      <c r="J27" s="323">
        <f t="shared" si="2"/>
        <v>0</v>
      </c>
      <c r="K27" s="340">
        <f t="shared" si="3"/>
        <v>0</v>
      </c>
    </row>
    <row r="28" spans="1:11" s="339" customFormat="1" ht="110.25" x14ac:dyDescent="0.25">
      <c r="A28" s="338">
        <v>26</v>
      </c>
      <c r="B28" s="345" t="s">
        <v>382</v>
      </c>
      <c r="C28" s="344" t="s">
        <v>383</v>
      </c>
      <c r="D28" s="338" t="s">
        <v>351</v>
      </c>
      <c r="E28" s="348">
        <v>8</v>
      </c>
      <c r="F28" s="342"/>
      <c r="G28" s="341">
        <f t="shared" si="0"/>
        <v>0</v>
      </c>
      <c r="H28" s="144">
        <v>10</v>
      </c>
      <c r="I28" s="320">
        <f t="shared" si="1"/>
        <v>0</v>
      </c>
      <c r="J28" s="323">
        <f t="shared" si="2"/>
        <v>0</v>
      </c>
      <c r="K28" s="340">
        <f t="shared" si="3"/>
        <v>0</v>
      </c>
    </row>
    <row r="29" spans="1:11" s="339" customFormat="1" ht="220.5" x14ac:dyDescent="0.25">
      <c r="A29" s="338">
        <v>27</v>
      </c>
      <c r="B29" s="345" t="s">
        <v>311</v>
      </c>
      <c r="C29" s="344" t="s">
        <v>384</v>
      </c>
      <c r="D29" s="338" t="s">
        <v>351</v>
      </c>
      <c r="E29" s="348">
        <v>2</v>
      </c>
      <c r="F29" s="342"/>
      <c r="G29" s="341">
        <f t="shared" si="0"/>
        <v>0</v>
      </c>
      <c r="H29" s="144">
        <v>5</v>
      </c>
      <c r="I29" s="320">
        <f t="shared" si="1"/>
        <v>0</v>
      </c>
      <c r="J29" s="323">
        <f t="shared" si="2"/>
        <v>0</v>
      </c>
      <c r="K29" s="340">
        <f t="shared" si="3"/>
        <v>0</v>
      </c>
    </row>
    <row r="30" spans="1:11" s="339" customFormat="1" ht="157.5" x14ac:dyDescent="0.25">
      <c r="A30" s="338">
        <v>28</v>
      </c>
      <c r="B30" s="345" t="s">
        <v>312</v>
      </c>
      <c r="C30" s="344" t="s">
        <v>385</v>
      </c>
      <c r="D30" s="338" t="s">
        <v>351</v>
      </c>
      <c r="E30" s="341">
        <v>2</v>
      </c>
      <c r="F30" s="342"/>
      <c r="G30" s="341">
        <f t="shared" si="0"/>
        <v>0</v>
      </c>
      <c r="H30" s="144">
        <v>5</v>
      </c>
      <c r="I30" s="320">
        <f t="shared" si="1"/>
        <v>0</v>
      </c>
      <c r="J30" s="323">
        <f t="shared" si="2"/>
        <v>0</v>
      </c>
      <c r="K30" s="340">
        <f t="shared" si="3"/>
        <v>0</v>
      </c>
    </row>
    <row r="31" spans="1:11" s="339" customFormat="1" ht="31.5" x14ac:dyDescent="0.25">
      <c r="A31" s="338">
        <v>29</v>
      </c>
      <c r="B31" s="345" t="s">
        <v>313</v>
      </c>
      <c r="C31" s="344"/>
      <c r="D31" s="338" t="s">
        <v>351</v>
      </c>
      <c r="E31" s="341">
        <v>2</v>
      </c>
      <c r="F31" s="342"/>
      <c r="G31" s="341">
        <f t="shared" si="0"/>
        <v>0</v>
      </c>
      <c r="H31" s="144">
        <v>5</v>
      </c>
      <c r="I31" s="320">
        <f t="shared" si="1"/>
        <v>0</v>
      </c>
      <c r="J31" s="323">
        <f t="shared" si="2"/>
        <v>0</v>
      </c>
      <c r="K31" s="340">
        <f t="shared" si="3"/>
        <v>0</v>
      </c>
    </row>
    <row r="32" spans="1:11" ht="173.25" x14ac:dyDescent="0.25">
      <c r="A32" s="338">
        <v>30</v>
      </c>
      <c r="B32" s="336" t="s">
        <v>386</v>
      </c>
      <c r="C32" s="337" t="s">
        <v>387</v>
      </c>
      <c r="D32" s="336" t="s">
        <v>351</v>
      </c>
      <c r="E32" s="333">
        <v>6</v>
      </c>
      <c r="F32" s="334"/>
      <c r="G32" s="333">
        <f t="shared" si="0"/>
        <v>0</v>
      </c>
      <c r="H32" s="332">
        <v>10</v>
      </c>
      <c r="I32" s="320">
        <f t="shared" si="1"/>
        <v>0</v>
      </c>
      <c r="J32" s="331">
        <f t="shared" si="2"/>
        <v>0</v>
      </c>
      <c r="K32" s="330">
        <f t="shared" si="3"/>
        <v>0</v>
      </c>
    </row>
    <row r="33" spans="1:11" ht="126" x14ac:dyDescent="0.25">
      <c r="A33" s="338">
        <v>31</v>
      </c>
      <c r="B33" s="336" t="s">
        <v>388</v>
      </c>
      <c r="C33" s="337" t="s">
        <v>389</v>
      </c>
      <c r="D33" s="336" t="s">
        <v>351</v>
      </c>
      <c r="E33" s="333">
        <v>1</v>
      </c>
      <c r="F33" s="334"/>
      <c r="G33" s="333">
        <f t="shared" si="0"/>
        <v>0</v>
      </c>
      <c r="H33" s="332">
        <v>10</v>
      </c>
      <c r="I33" s="320">
        <f t="shared" si="1"/>
        <v>0</v>
      </c>
      <c r="J33" s="331">
        <f t="shared" si="2"/>
        <v>0</v>
      </c>
      <c r="K33" s="330">
        <f t="shared" si="3"/>
        <v>0</v>
      </c>
    </row>
    <row r="34" spans="1:11" s="339" customFormat="1" ht="78.75" x14ac:dyDescent="0.25">
      <c r="A34" s="338">
        <v>32</v>
      </c>
      <c r="B34" s="345" t="s">
        <v>390</v>
      </c>
      <c r="C34" s="344" t="s">
        <v>391</v>
      </c>
      <c r="D34" s="338" t="s">
        <v>351</v>
      </c>
      <c r="E34" s="341">
        <v>2</v>
      </c>
      <c r="F34" s="342"/>
      <c r="G34" s="341">
        <f t="shared" si="0"/>
        <v>0</v>
      </c>
      <c r="H34" s="144">
        <v>5</v>
      </c>
      <c r="I34" s="320">
        <f t="shared" si="1"/>
        <v>0</v>
      </c>
      <c r="J34" s="323">
        <f t="shared" si="2"/>
        <v>0</v>
      </c>
      <c r="K34" s="340">
        <f t="shared" si="3"/>
        <v>0</v>
      </c>
    </row>
    <row r="35" spans="1:11" s="339" customFormat="1" ht="47.25" x14ac:dyDescent="0.25">
      <c r="A35" s="338">
        <v>33</v>
      </c>
      <c r="B35" s="345" t="s">
        <v>392</v>
      </c>
      <c r="C35" s="344" t="s">
        <v>393</v>
      </c>
      <c r="D35" s="338" t="s">
        <v>351</v>
      </c>
      <c r="E35" s="341">
        <v>1</v>
      </c>
      <c r="F35" s="342"/>
      <c r="G35" s="341">
        <f t="shared" ref="G35:G60" si="4">F35*E35</f>
        <v>0</v>
      </c>
      <c r="H35" s="144">
        <v>5</v>
      </c>
      <c r="I35" s="320">
        <f t="shared" si="1"/>
        <v>0</v>
      </c>
      <c r="J35" s="323">
        <f t="shared" si="2"/>
        <v>0</v>
      </c>
      <c r="K35" s="340">
        <f t="shared" si="3"/>
        <v>0</v>
      </c>
    </row>
    <row r="36" spans="1:11" ht="236.25" x14ac:dyDescent="0.25">
      <c r="A36" s="338">
        <v>34</v>
      </c>
      <c r="B36" s="336" t="s">
        <v>394</v>
      </c>
      <c r="C36" s="337" t="s">
        <v>395</v>
      </c>
      <c r="D36" s="336" t="s">
        <v>351</v>
      </c>
      <c r="E36" s="335">
        <v>1</v>
      </c>
      <c r="F36" s="334"/>
      <c r="G36" s="333">
        <f t="shared" si="4"/>
        <v>0</v>
      </c>
      <c r="H36" s="332">
        <v>10</v>
      </c>
      <c r="I36" s="320">
        <f t="shared" si="1"/>
        <v>0</v>
      </c>
      <c r="J36" s="331">
        <f t="shared" si="2"/>
        <v>0</v>
      </c>
      <c r="K36" s="330">
        <f t="shared" si="3"/>
        <v>0</v>
      </c>
    </row>
    <row r="37" spans="1:11" s="339" customFormat="1" ht="47.25" x14ac:dyDescent="0.25">
      <c r="A37" s="338">
        <v>35</v>
      </c>
      <c r="B37" s="345" t="s">
        <v>396</v>
      </c>
      <c r="C37" s="344" t="s">
        <v>397</v>
      </c>
      <c r="D37" s="338" t="s">
        <v>351</v>
      </c>
      <c r="E37" s="343">
        <v>1</v>
      </c>
      <c r="F37" s="342"/>
      <c r="G37" s="341">
        <f t="shared" si="4"/>
        <v>0</v>
      </c>
      <c r="H37" s="144">
        <v>5</v>
      </c>
      <c r="I37" s="320">
        <f t="shared" si="1"/>
        <v>0</v>
      </c>
      <c r="J37" s="323">
        <f t="shared" si="2"/>
        <v>0</v>
      </c>
      <c r="K37" s="340">
        <f t="shared" si="3"/>
        <v>0</v>
      </c>
    </row>
    <row r="38" spans="1:11" ht="141.75" x14ac:dyDescent="0.25">
      <c r="A38" s="338">
        <v>36</v>
      </c>
      <c r="B38" s="336" t="s">
        <v>398</v>
      </c>
      <c r="C38" s="337" t="s">
        <v>399</v>
      </c>
      <c r="D38" s="336" t="s">
        <v>351</v>
      </c>
      <c r="E38" s="335">
        <v>1</v>
      </c>
      <c r="F38" s="334"/>
      <c r="G38" s="333">
        <f t="shared" si="4"/>
        <v>0</v>
      </c>
      <c r="H38" s="332">
        <v>10</v>
      </c>
      <c r="I38" s="320">
        <f t="shared" si="1"/>
        <v>0</v>
      </c>
      <c r="J38" s="331">
        <f t="shared" si="2"/>
        <v>0</v>
      </c>
      <c r="K38" s="330">
        <f t="shared" si="3"/>
        <v>0</v>
      </c>
    </row>
    <row r="39" spans="1:11" ht="236.25" x14ac:dyDescent="0.25">
      <c r="A39" s="338">
        <v>37</v>
      </c>
      <c r="B39" s="336" t="s">
        <v>400</v>
      </c>
      <c r="C39" s="337" t="s">
        <v>401</v>
      </c>
      <c r="D39" s="336" t="s">
        <v>351</v>
      </c>
      <c r="E39" s="335">
        <v>1</v>
      </c>
      <c r="F39" s="334"/>
      <c r="G39" s="333">
        <f t="shared" si="4"/>
        <v>0</v>
      </c>
      <c r="H39" s="332">
        <v>10</v>
      </c>
      <c r="I39" s="320">
        <f t="shared" si="1"/>
        <v>0</v>
      </c>
      <c r="J39" s="331">
        <f t="shared" si="2"/>
        <v>0</v>
      </c>
      <c r="K39" s="330">
        <f t="shared" si="3"/>
        <v>0</v>
      </c>
    </row>
    <row r="40" spans="1:11" ht="126" x14ac:dyDescent="0.25">
      <c r="A40" s="338">
        <v>38</v>
      </c>
      <c r="B40" s="336" t="s">
        <v>402</v>
      </c>
      <c r="C40" s="337" t="s">
        <v>403</v>
      </c>
      <c r="D40" s="336" t="s">
        <v>351</v>
      </c>
      <c r="E40" s="335">
        <v>1</v>
      </c>
      <c r="F40" s="334"/>
      <c r="G40" s="333">
        <f t="shared" si="4"/>
        <v>0</v>
      </c>
      <c r="H40" s="332">
        <v>5</v>
      </c>
      <c r="I40" s="320">
        <f t="shared" si="1"/>
        <v>0</v>
      </c>
      <c r="J40" s="331">
        <f t="shared" si="2"/>
        <v>0</v>
      </c>
      <c r="K40" s="330">
        <f t="shared" si="3"/>
        <v>0</v>
      </c>
    </row>
    <row r="41" spans="1:11" ht="110.25" x14ac:dyDescent="0.25">
      <c r="A41" s="338">
        <v>39</v>
      </c>
      <c r="B41" s="336" t="s">
        <v>404</v>
      </c>
      <c r="C41" s="337" t="s">
        <v>405</v>
      </c>
      <c r="D41" s="336" t="s">
        <v>351</v>
      </c>
      <c r="E41" s="335">
        <v>2</v>
      </c>
      <c r="F41" s="334"/>
      <c r="G41" s="333">
        <f t="shared" si="4"/>
        <v>0</v>
      </c>
      <c r="H41" s="332">
        <v>5</v>
      </c>
      <c r="I41" s="320">
        <f t="shared" si="1"/>
        <v>0</v>
      </c>
      <c r="J41" s="331">
        <f t="shared" si="2"/>
        <v>0</v>
      </c>
      <c r="K41" s="330">
        <f t="shared" si="3"/>
        <v>0</v>
      </c>
    </row>
    <row r="42" spans="1:11" s="339" customFormat="1" ht="15.75" x14ac:dyDescent="0.25">
      <c r="A42" s="347"/>
      <c r="B42" s="346"/>
      <c r="C42" s="345" t="s">
        <v>406</v>
      </c>
      <c r="D42" s="338" t="s">
        <v>821</v>
      </c>
      <c r="E42" s="343"/>
      <c r="F42" s="342"/>
      <c r="G42" s="341">
        <f t="shared" si="4"/>
        <v>0</v>
      </c>
      <c r="H42" s="144"/>
      <c r="I42" s="320"/>
      <c r="J42" s="323"/>
      <c r="K42" s="340"/>
    </row>
    <row r="43" spans="1:11" ht="141.75" x14ac:dyDescent="0.25">
      <c r="A43" s="338">
        <v>1</v>
      </c>
      <c r="B43" s="336" t="s">
        <v>314</v>
      </c>
      <c r="C43" s="337" t="s">
        <v>407</v>
      </c>
      <c r="D43" s="336" t="s">
        <v>351</v>
      </c>
      <c r="E43" s="335">
        <v>39</v>
      </c>
      <c r="F43" s="334"/>
      <c r="G43" s="333">
        <f t="shared" si="4"/>
        <v>0</v>
      </c>
      <c r="H43" s="332">
        <v>5</v>
      </c>
      <c r="I43" s="320">
        <f t="shared" ref="I43:I60" si="5">SUM(G43*0.1)</f>
        <v>0</v>
      </c>
      <c r="J43" s="331">
        <f t="shared" ref="J43:J60" si="6">(G43-I43)/H43/12</f>
        <v>0</v>
      </c>
      <c r="K43" s="330">
        <f t="shared" ref="K43:K60" si="7">(G43-I43)/H43</f>
        <v>0</v>
      </c>
    </row>
    <row r="44" spans="1:11" ht="126" x14ac:dyDescent="0.25">
      <c r="A44" s="338">
        <v>2</v>
      </c>
      <c r="B44" s="336" t="s">
        <v>408</v>
      </c>
      <c r="C44" s="337" t="s">
        <v>409</v>
      </c>
      <c r="D44" s="336" t="s">
        <v>351</v>
      </c>
      <c r="E44" s="335">
        <v>39</v>
      </c>
      <c r="F44" s="334"/>
      <c r="G44" s="333">
        <f t="shared" si="4"/>
        <v>0</v>
      </c>
      <c r="H44" s="332">
        <v>5</v>
      </c>
      <c r="I44" s="320">
        <f t="shared" si="5"/>
        <v>0</v>
      </c>
      <c r="J44" s="331">
        <f t="shared" si="6"/>
        <v>0</v>
      </c>
      <c r="K44" s="330">
        <f t="shared" si="7"/>
        <v>0</v>
      </c>
    </row>
    <row r="45" spans="1:11" ht="141.75" x14ac:dyDescent="0.25">
      <c r="A45" s="338">
        <v>3</v>
      </c>
      <c r="B45" s="336" t="s">
        <v>315</v>
      </c>
      <c r="C45" s="337" t="s">
        <v>410</v>
      </c>
      <c r="D45" s="336" t="s">
        <v>351</v>
      </c>
      <c r="E45" s="335">
        <v>39</v>
      </c>
      <c r="F45" s="334"/>
      <c r="G45" s="333">
        <f t="shared" si="4"/>
        <v>0</v>
      </c>
      <c r="H45" s="332">
        <v>5</v>
      </c>
      <c r="I45" s="320">
        <f t="shared" si="5"/>
        <v>0</v>
      </c>
      <c r="J45" s="331">
        <f t="shared" si="6"/>
        <v>0</v>
      </c>
      <c r="K45" s="330">
        <f t="shared" si="7"/>
        <v>0</v>
      </c>
    </row>
    <row r="46" spans="1:11" s="339" customFormat="1" ht="15.75" x14ac:dyDescent="0.25">
      <c r="A46" s="338">
        <v>4</v>
      </c>
      <c r="B46" s="345" t="s">
        <v>316</v>
      </c>
      <c r="C46" s="344"/>
      <c r="D46" s="338" t="s">
        <v>351</v>
      </c>
      <c r="E46" s="343">
        <v>39</v>
      </c>
      <c r="F46" s="342"/>
      <c r="G46" s="341">
        <f t="shared" si="4"/>
        <v>0</v>
      </c>
      <c r="H46" s="144">
        <v>5</v>
      </c>
      <c r="I46" s="320">
        <f t="shared" si="5"/>
        <v>0</v>
      </c>
      <c r="J46" s="323">
        <f t="shared" si="6"/>
        <v>0</v>
      </c>
      <c r="K46" s="340">
        <f t="shared" si="7"/>
        <v>0</v>
      </c>
    </row>
    <row r="47" spans="1:11" s="339" customFormat="1" ht="63" x14ac:dyDescent="0.25">
      <c r="A47" s="338">
        <v>5</v>
      </c>
      <c r="B47" s="345" t="s">
        <v>317</v>
      </c>
      <c r="C47" s="344" t="s">
        <v>411</v>
      </c>
      <c r="D47" s="338" t="s">
        <v>351</v>
      </c>
      <c r="E47" s="343">
        <v>39</v>
      </c>
      <c r="F47" s="342"/>
      <c r="G47" s="341">
        <f t="shared" si="4"/>
        <v>0</v>
      </c>
      <c r="H47" s="144">
        <v>5</v>
      </c>
      <c r="I47" s="320">
        <f t="shared" si="5"/>
        <v>0</v>
      </c>
      <c r="J47" s="323">
        <f t="shared" si="6"/>
        <v>0</v>
      </c>
      <c r="K47" s="340">
        <f t="shared" si="7"/>
        <v>0</v>
      </c>
    </row>
    <row r="48" spans="1:11" s="339" customFormat="1" ht="63" x14ac:dyDescent="0.25">
      <c r="A48" s="338">
        <v>6</v>
      </c>
      <c r="B48" s="345" t="s">
        <v>318</v>
      </c>
      <c r="C48" s="344" t="s">
        <v>411</v>
      </c>
      <c r="D48" s="338" t="s">
        <v>351</v>
      </c>
      <c r="E48" s="343">
        <v>39</v>
      </c>
      <c r="F48" s="342"/>
      <c r="G48" s="341">
        <f t="shared" si="4"/>
        <v>0</v>
      </c>
      <c r="H48" s="144">
        <v>5</v>
      </c>
      <c r="I48" s="320">
        <f t="shared" si="5"/>
        <v>0</v>
      </c>
      <c r="J48" s="323">
        <f t="shared" si="6"/>
        <v>0</v>
      </c>
      <c r="K48" s="340">
        <f t="shared" si="7"/>
        <v>0</v>
      </c>
    </row>
    <row r="49" spans="1:11" s="339" customFormat="1" ht="63" x14ac:dyDescent="0.25">
      <c r="A49" s="338">
        <v>7</v>
      </c>
      <c r="B49" s="345" t="s">
        <v>319</v>
      </c>
      <c r="C49" s="344" t="s">
        <v>411</v>
      </c>
      <c r="D49" s="338" t="s">
        <v>351</v>
      </c>
      <c r="E49" s="343">
        <v>39</v>
      </c>
      <c r="F49" s="342"/>
      <c r="G49" s="341">
        <f t="shared" si="4"/>
        <v>0</v>
      </c>
      <c r="H49" s="144">
        <v>5</v>
      </c>
      <c r="I49" s="320">
        <f t="shared" si="5"/>
        <v>0</v>
      </c>
      <c r="J49" s="323">
        <f t="shared" si="6"/>
        <v>0</v>
      </c>
      <c r="K49" s="340">
        <f t="shared" si="7"/>
        <v>0</v>
      </c>
    </row>
    <row r="50" spans="1:11" s="339" customFormat="1" ht="63" x14ac:dyDescent="0.25">
      <c r="A50" s="338">
        <v>8</v>
      </c>
      <c r="B50" s="345" t="s">
        <v>320</v>
      </c>
      <c r="C50" s="344" t="s">
        <v>411</v>
      </c>
      <c r="D50" s="338" t="s">
        <v>351</v>
      </c>
      <c r="E50" s="343">
        <v>39</v>
      </c>
      <c r="F50" s="342"/>
      <c r="G50" s="341">
        <f t="shared" si="4"/>
        <v>0</v>
      </c>
      <c r="H50" s="144">
        <v>5</v>
      </c>
      <c r="I50" s="320">
        <f t="shared" si="5"/>
        <v>0</v>
      </c>
      <c r="J50" s="323">
        <f t="shared" si="6"/>
        <v>0</v>
      </c>
      <c r="K50" s="340">
        <f t="shared" si="7"/>
        <v>0</v>
      </c>
    </row>
    <row r="51" spans="1:11" s="339" customFormat="1" ht="63" x14ac:dyDescent="0.25">
      <c r="A51" s="338">
        <v>9</v>
      </c>
      <c r="B51" s="345" t="s">
        <v>321</v>
      </c>
      <c r="C51" s="344" t="s">
        <v>411</v>
      </c>
      <c r="D51" s="338" t="s">
        <v>351</v>
      </c>
      <c r="E51" s="343">
        <v>39</v>
      </c>
      <c r="F51" s="342"/>
      <c r="G51" s="341">
        <f t="shared" si="4"/>
        <v>0</v>
      </c>
      <c r="H51" s="144">
        <v>5</v>
      </c>
      <c r="I51" s="320">
        <f t="shared" si="5"/>
        <v>0</v>
      </c>
      <c r="J51" s="323">
        <f t="shared" si="6"/>
        <v>0</v>
      </c>
      <c r="K51" s="340">
        <f t="shared" si="7"/>
        <v>0</v>
      </c>
    </row>
    <row r="52" spans="1:11" ht="31.5" x14ac:dyDescent="0.25">
      <c r="A52" s="338">
        <v>10</v>
      </c>
      <c r="B52" s="336" t="s">
        <v>322</v>
      </c>
      <c r="C52" s="337" t="s">
        <v>372</v>
      </c>
      <c r="D52" s="336" t="s">
        <v>351</v>
      </c>
      <c r="E52" s="335">
        <v>39</v>
      </c>
      <c r="F52" s="334"/>
      <c r="G52" s="333">
        <f t="shared" si="4"/>
        <v>0</v>
      </c>
      <c r="H52" s="332">
        <v>5</v>
      </c>
      <c r="I52" s="320">
        <f t="shared" si="5"/>
        <v>0</v>
      </c>
      <c r="J52" s="331">
        <f t="shared" si="6"/>
        <v>0</v>
      </c>
      <c r="K52" s="330">
        <f t="shared" si="7"/>
        <v>0</v>
      </c>
    </row>
    <row r="53" spans="1:11" ht="15.75" x14ac:dyDescent="0.25">
      <c r="A53" s="338">
        <v>11</v>
      </c>
      <c r="B53" s="336" t="s">
        <v>323</v>
      </c>
      <c r="C53" s="337" t="s">
        <v>372</v>
      </c>
      <c r="D53" s="336" t="s">
        <v>351</v>
      </c>
      <c r="E53" s="335">
        <v>39</v>
      </c>
      <c r="F53" s="334"/>
      <c r="G53" s="333">
        <f t="shared" si="4"/>
        <v>0</v>
      </c>
      <c r="H53" s="332">
        <v>5</v>
      </c>
      <c r="I53" s="320">
        <f t="shared" si="5"/>
        <v>0</v>
      </c>
      <c r="J53" s="331">
        <f t="shared" si="6"/>
        <v>0</v>
      </c>
      <c r="K53" s="330">
        <f t="shared" si="7"/>
        <v>0</v>
      </c>
    </row>
    <row r="54" spans="1:11" ht="63" x14ac:dyDescent="0.25">
      <c r="A54" s="338">
        <v>12</v>
      </c>
      <c r="B54" s="336" t="s">
        <v>324</v>
      </c>
      <c r="C54" s="337" t="s">
        <v>411</v>
      </c>
      <c r="D54" s="336" t="s">
        <v>351</v>
      </c>
      <c r="E54" s="335">
        <v>39</v>
      </c>
      <c r="F54" s="334"/>
      <c r="G54" s="333">
        <f t="shared" si="4"/>
        <v>0</v>
      </c>
      <c r="H54" s="332">
        <v>5</v>
      </c>
      <c r="I54" s="320">
        <f t="shared" si="5"/>
        <v>0</v>
      </c>
      <c r="J54" s="331">
        <f t="shared" si="6"/>
        <v>0</v>
      </c>
      <c r="K54" s="330">
        <f t="shared" si="7"/>
        <v>0</v>
      </c>
    </row>
    <row r="55" spans="1:11" ht="110.25" x14ac:dyDescent="0.25">
      <c r="A55" s="338">
        <v>13</v>
      </c>
      <c r="B55" s="336" t="s">
        <v>325</v>
      </c>
      <c r="C55" s="337" t="s">
        <v>412</v>
      </c>
      <c r="D55" s="336" t="s">
        <v>351</v>
      </c>
      <c r="E55" s="335">
        <v>39</v>
      </c>
      <c r="F55" s="334"/>
      <c r="G55" s="333">
        <f t="shared" si="4"/>
        <v>0</v>
      </c>
      <c r="H55" s="332">
        <v>5</v>
      </c>
      <c r="I55" s="320">
        <f t="shared" si="5"/>
        <v>0</v>
      </c>
      <c r="J55" s="331">
        <f t="shared" si="6"/>
        <v>0</v>
      </c>
      <c r="K55" s="330">
        <f t="shared" si="7"/>
        <v>0</v>
      </c>
    </row>
    <row r="56" spans="1:11" s="339" customFormat="1" ht="15.75" x14ac:dyDescent="0.25">
      <c r="A56" s="338">
        <v>14</v>
      </c>
      <c r="B56" s="345" t="s">
        <v>413</v>
      </c>
      <c r="C56" s="344" t="s">
        <v>414</v>
      </c>
      <c r="D56" s="338" t="s">
        <v>351</v>
      </c>
      <c r="E56" s="343">
        <v>39</v>
      </c>
      <c r="F56" s="342"/>
      <c r="G56" s="341">
        <f t="shared" si="4"/>
        <v>0</v>
      </c>
      <c r="H56" s="144">
        <v>5</v>
      </c>
      <c r="I56" s="320">
        <f t="shared" si="5"/>
        <v>0</v>
      </c>
      <c r="J56" s="323">
        <f t="shared" si="6"/>
        <v>0</v>
      </c>
      <c r="K56" s="340">
        <f t="shared" si="7"/>
        <v>0</v>
      </c>
    </row>
    <row r="57" spans="1:11" s="339" customFormat="1" ht="31.5" x14ac:dyDescent="0.25">
      <c r="A57" s="338">
        <v>15</v>
      </c>
      <c r="B57" s="345" t="s">
        <v>326</v>
      </c>
      <c r="C57" s="344" t="s">
        <v>414</v>
      </c>
      <c r="D57" s="338" t="s">
        <v>351</v>
      </c>
      <c r="E57" s="343">
        <v>39</v>
      </c>
      <c r="F57" s="342"/>
      <c r="G57" s="341">
        <f t="shared" si="4"/>
        <v>0</v>
      </c>
      <c r="H57" s="144">
        <v>5</v>
      </c>
      <c r="I57" s="320">
        <f t="shared" si="5"/>
        <v>0</v>
      </c>
      <c r="J57" s="323">
        <f t="shared" si="6"/>
        <v>0</v>
      </c>
      <c r="K57" s="340">
        <f t="shared" si="7"/>
        <v>0</v>
      </c>
    </row>
    <row r="58" spans="1:11" ht="173.25" x14ac:dyDescent="0.25">
      <c r="A58" s="338">
        <v>16</v>
      </c>
      <c r="B58" s="336" t="s">
        <v>415</v>
      </c>
      <c r="C58" s="337" t="s">
        <v>416</v>
      </c>
      <c r="D58" s="336" t="s">
        <v>351</v>
      </c>
      <c r="E58" s="335">
        <v>39</v>
      </c>
      <c r="F58" s="334"/>
      <c r="G58" s="333">
        <f t="shared" si="4"/>
        <v>0</v>
      </c>
      <c r="H58" s="332">
        <v>5</v>
      </c>
      <c r="I58" s="320">
        <f t="shared" si="5"/>
        <v>0</v>
      </c>
      <c r="J58" s="331">
        <f t="shared" si="6"/>
        <v>0</v>
      </c>
      <c r="K58" s="330">
        <f t="shared" si="7"/>
        <v>0</v>
      </c>
    </row>
    <row r="59" spans="1:11" s="339" customFormat="1" ht="47.25" x14ac:dyDescent="0.25">
      <c r="A59" s="338">
        <v>17</v>
      </c>
      <c r="B59" s="345" t="s">
        <v>327</v>
      </c>
      <c r="C59" s="344" t="s">
        <v>417</v>
      </c>
      <c r="D59" s="338" t="s">
        <v>351</v>
      </c>
      <c r="E59" s="343">
        <v>39</v>
      </c>
      <c r="F59" s="342"/>
      <c r="G59" s="341">
        <f t="shared" si="4"/>
        <v>0</v>
      </c>
      <c r="H59" s="144">
        <v>5</v>
      </c>
      <c r="I59" s="320">
        <f t="shared" si="5"/>
        <v>0</v>
      </c>
      <c r="J59" s="323">
        <f t="shared" si="6"/>
        <v>0</v>
      </c>
      <c r="K59" s="340">
        <f t="shared" si="7"/>
        <v>0</v>
      </c>
    </row>
    <row r="60" spans="1:11" ht="47.25" x14ac:dyDescent="0.25">
      <c r="A60" s="338">
        <v>18</v>
      </c>
      <c r="B60" s="336" t="s">
        <v>328</v>
      </c>
      <c r="C60" s="337" t="s">
        <v>418</v>
      </c>
      <c r="D60" s="336" t="s">
        <v>351</v>
      </c>
      <c r="E60" s="335">
        <v>39</v>
      </c>
      <c r="F60" s="334"/>
      <c r="G60" s="333">
        <f t="shared" si="4"/>
        <v>0</v>
      </c>
      <c r="H60" s="332">
        <v>5</v>
      </c>
      <c r="I60" s="320">
        <f t="shared" si="5"/>
        <v>0</v>
      </c>
      <c r="J60" s="331">
        <f t="shared" si="6"/>
        <v>0</v>
      </c>
      <c r="K60" s="330">
        <f t="shared" si="7"/>
        <v>0</v>
      </c>
    </row>
    <row r="61" spans="1:11" ht="15.75" x14ac:dyDescent="0.2">
      <c r="E61" s="329"/>
      <c r="F61" s="466"/>
      <c r="G61" s="860" t="s">
        <v>782</v>
      </c>
      <c r="H61" s="860"/>
      <c r="I61" s="861"/>
      <c r="J61" s="467">
        <f>SUM(J1:J60)</f>
        <v>0</v>
      </c>
      <c r="K61" s="467">
        <f>SUM(K1:K60)</f>
        <v>0</v>
      </c>
    </row>
    <row r="62" spans="1:11" ht="15.75" x14ac:dyDescent="0.25">
      <c r="E62" s="329"/>
      <c r="F62" s="468"/>
      <c r="G62" s="862" t="s">
        <v>419</v>
      </c>
      <c r="H62" s="862"/>
      <c r="I62" s="862"/>
      <c r="J62" s="863">
        <f>SUM(K1:K60)</f>
        <v>0</v>
      </c>
      <c r="K62" s="863">
        <f>SUM(K51:K61)</f>
        <v>0</v>
      </c>
    </row>
    <row r="63" spans="1:11" ht="15.75" x14ac:dyDescent="0.25">
      <c r="E63" s="329"/>
      <c r="F63" s="468"/>
      <c r="G63" s="862" t="s">
        <v>420</v>
      </c>
      <c r="H63" s="862"/>
      <c r="I63" s="862"/>
      <c r="J63" s="864">
        <f>SUM(K61/12)</f>
        <v>0</v>
      </c>
      <c r="K63" s="864"/>
    </row>
    <row r="64" spans="1:11" ht="16.5" thickBot="1" x14ac:dyDescent="0.3">
      <c r="F64" s="853" t="s">
        <v>824</v>
      </c>
      <c r="G64" s="853"/>
      <c r="H64" s="853"/>
      <c r="I64" s="853"/>
      <c r="J64" s="854">
        <v>60</v>
      </c>
      <c r="K64" s="854"/>
    </row>
    <row r="65" spans="6:11" ht="16.5" thickBot="1" x14ac:dyDescent="0.3">
      <c r="F65" s="855" t="s">
        <v>859</v>
      </c>
      <c r="G65" s="855"/>
      <c r="H65" s="855"/>
      <c r="I65" s="856"/>
      <c r="J65" s="857">
        <f>SUM(J63/J64)</f>
        <v>0</v>
      </c>
      <c r="K65" s="858"/>
    </row>
  </sheetData>
  <autoFilter ref="A2:E63"/>
  <mergeCells count="10">
    <mergeCell ref="F64:I64"/>
    <mergeCell ref="J64:K64"/>
    <mergeCell ref="F65:I65"/>
    <mergeCell ref="J65:K65"/>
    <mergeCell ref="A1:D1"/>
    <mergeCell ref="G61:I61"/>
    <mergeCell ref="G62:I62"/>
    <mergeCell ref="J62:K62"/>
    <mergeCell ref="G63:I63"/>
    <mergeCell ref="J63:K63"/>
  </mergeCells>
  <conditionalFormatting sqref="E3:E29">
    <cfRule type="cellIs" dxfId="0" priority="1" operator="lessThan">
      <formula>#REF!</formula>
    </cfRule>
  </conditionalFormatting>
  <pageMargins left="0.25" right="0.25" top="0.75" bottom="0.75" header="0.3" footer="0.3"/>
  <pageSetup paperSize="9" scale="51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J10"/>
  <sheetViews>
    <sheetView zoomScaleNormal="100" workbookViewId="0">
      <pane xSplit="1" ySplit="3" topLeftCell="B4" activePane="bottomRight" state="frozen"/>
      <selection activeCell="B143" sqref="B143:E143"/>
      <selection pane="topRight" activeCell="B143" sqref="B143:E143"/>
      <selection pane="bottomLeft" activeCell="B143" sqref="B143:E143"/>
      <selection pane="bottomRight" activeCell="E6" sqref="E6:H6"/>
    </sheetView>
  </sheetViews>
  <sheetFormatPr defaultColWidth="9.140625" defaultRowHeight="12.75" x14ac:dyDescent="0.2"/>
  <cols>
    <col min="1" max="1" width="5.42578125" style="94" bestFit="1" customWidth="1"/>
    <col min="2" max="2" width="56.42578125" style="94" customWidth="1"/>
    <col min="3" max="3" width="6.42578125" style="94" customWidth="1"/>
    <col min="4" max="4" width="13.28515625" style="94" customWidth="1"/>
    <col min="5" max="5" width="15.140625" style="94" customWidth="1"/>
    <col min="6" max="6" width="11.85546875" style="94" customWidth="1"/>
    <col min="7" max="7" width="9.28515625" style="94" customWidth="1"/>
    <col min="8" max="8" width="10" style="94" customWidth="1"/>
    <col min="9" max="9" width="11.5703125" style="94" bestFit="1" customWidth="1"/>
    <col min="10" max="10" width="12.85546875" style="94" bestFit="1" customWidth="1"/>
    <col min="11" max="16384" width="9.140625" style="94"/>
  </cols>
  <sheetData>
    <row r="1" spans="1:10" ht="27.75" customHeight="1" x14ac:dyDescent="0.4">
      <c r="A1" s="869" t="s">
        <v>820</v>
      </c>
      <c r="B1" s="869"/>
      <c r="C1" s="869"/>
      <c r="D1" s="869"/>
      <c r="E1" s="869"/>
    </row>
    <row r="2" spans="1:10" ht="13.5" customHeight="1" x14ac:dyDescent="0.2">
      <c r="A2" s="165"/>
      <c r="B2" s="165"/>
      <c r="C2" s="325"/>
      <c r="D2" s="165"/>
      <c r="E2" s="165"/>
    </row>
    <row r="3" spans="1:10" ht="65.25" customHeight="1" x14ac:dyDescent="0.2">
      <c r="A3" s="166" t="s">
        <v>178</v>
      </c>
      <c r="B3" s="319" t="s">
        <v>179</v>
      </c>
      <c r="C3" s="163" t="s">
        <v>294</v>
      </c>
      <c r="D3" s="146" t="s">
        <v>295</v>
      </c>
      <c r="E3" s="145" t="s">
        <v>292</v>
      </c>
      <c r="F3" s="145" t="s">
        <v>130</v>
      </c>
      <c r="G3" s="145" t="s">
        <v>816</v>
      </c>
      <c r="H3" s="145" t="s">
        <v>817</v>
      </c>
      <c r="I3" s="145" t="s">
        <v>818</v>
      </c>
      <c r="J3" s="145" t="s">
        <v>819</v>
      </c>
    </row>
    <row r="4" spans="1:10" ht="63.75" x14ac:dyDescent="0.2">
      <c r="A4" s="149">
        <v>1</v>
      </c>
      <c r="B4" s="150" t="s">
        <v>927</v>
      </c>
      <c r="C4" s="148" t="s">
        <v>351</v>
      </c>
      <c r="D4" s="148">
        <v>1</v>
      </c>
      <c r="E4" s="164">
        <v>0</v>
      </c>
      <c r="F4" s="352">
        <f>E4*D4</f>
        <v>0</v>
      </c>
      <c r="G4" s="350">
        <v>5</v>
      </c>
      <c r="H4" s="147">
        <f>SUM(F4*0.1)</f>
        <v>0</v>
      </c>
      <c r="I4" s="147">
        <f>(F4-H4)/G4/12</f>
        <v>0</v>
      </c>
      <c r="J4" s="147">
        <f>(F4-H4)/G4</f>
        <v>0</v>
      </c>
    </row>
    <row r="5" spans="1:10" ht="81" customHeight="1" x14ac:dyDescent="0.2">
      <c r="A5" s="149">
        <v>2</v>
      </c>
      <c r="B5" s="150" t="s">
        <v>793</v>
      </c>
      <c r="C5" s="148" t="s">
        <v>351</v>
      </c>
      <c r="D5" s="148">
        <v>1</v>
      </c>
      <c r="E5" s="164">
        <v>0</v>
      </c>
      <c r="F5" s="352">
        <f>E5*D5</f>
        <v>0</v>
      </c>
      <c r="G5" s="351">
        <v>4</v>
      </c>
      <c r="H5" s="147">
        <f>SUM(F5*0.1)</f>
        <v>0</v>
      </c>
      <c r="I5" s="147">
        <f>(F5-H5)/G5/12</f>
        <v>0</v>
      </c>
      <c r="J5" s="147">
        <f>(F5-H5)/G5</f>
        <v>0</v>
      </c>
    </row>
    <row r="6" spans="1:10" ht="19.5" customHeight="1" x14ac:dyDescent="0.25">
      <c r="A6" s="324"/>
      <c r="B6" s="324"/>
      <c r="C6" s="324"/>
      <c r="D6" s="324"/>
      <c r="E6" s="865" t="s">
        <v>782</v>
      </c>
      <c r="F6" s="865"/>
      <c r="G6" s="865"/>
      <c r="H6" s="865"/>
      <c r="I6" s="465">
        <f>SUM(I4:I5)</f>
        <v>0</v>
      </c>
      <c r="J6" s="465">
        <f>SUM(J4:J5)</f>
        <v>0</v>
      </c>
    </row>
    <row r="7" spans="1:10" ht="19.5" customHeight="1" x14ac:dyDescent="0.25">
      <c r="A7" s="318"/>
      <c r="B7" s="324"/>
      <c r="C7" s="324"/>
      <c r="D7" s="324"/>
      <c r="E7" s="865" t="s">
        <v>819</v>
      </c>
      <c r="F7" s="865"/>
      <c r="G7" s="865"/>
      <c r="H7" s="865"/>
      <c r="I7" s="866">
        <f>SUM(J4:J5)</f>
        <v>0</v>
      </c>
      <c r="J7" s="867"/>
    </row>
    <row r="8" spans="1:10" ht="19.5" customHeight="1" x14ac:dyDescent="0.25">
      <c r="A8" s="318"/>
      <c r="B8" s="324"/>
      <c r="C8" s="324"/>
      <c r="D8" s="324"/>
      <c r="E8" s="865" t="s">
        <v>818</v>
      </c>
      <c r="F8" s="865"/>
      <c r="G8" s="865"/>
      <c r="H8" s="865"/>
      <c r="I8" s="868">
        <f>SUM(I7/12)</f>
        <v>0</v>
      </c>
      <c r="J8" s="868"/>
    </row>
    <row r="9" spans="1:10" ht="16.5" thickBot="1" x14ac:dyDescent="0.3">
      <c r="E9" s="853" t="s">
        <v>824</v>
      </c>
      <c r="F9" s="853"/>
      <c r="G9" s="853"/>
      <c r="H9" s="853"/>
      <c r="I9" s="854">
        <v>60</v>
      </c>
      <c r="J9" s="854"/>
    </row>
    <row r="10" spans="1:10" ht="16.5" thickBot="1" x14ac:dyDescent="0.3">
      <c r="E10" s="855" t="s">
        <v>859</v>
      </c>
      <c r="F10" s="855"/>
      <c r="G10" s="855"/>
      <c r="H10" s="856"/>
      <c r="I10" s="857">
        <f>SUM(I8/I9)</f>
        <v>0</v>
      </c>
      <c r="J10" s="858"/>
    </row>
  </sheetData>
  <mergeCells count="10">
    <mergeCell ref="I7:J7"/>
    <mergeCell ref="I8:J8"/>
    <mergeCell ref="A1:E1"/>
    <mergeCell ref="E6:H6"/>
    <mergeCell ref="E7:H7"/>
    <mergeCell ref="E9:H9"/>
    <mergeCell ref="I9:J9"/>
    <mergeCell ref="E10:H10"/>
    <mergeCell ref="I10:J10"/>
    <mergeCell ref="E8:H8"/>
  </mergeCells>
  <printOptions horizontalCentered="1"/>
  <pageMargins left="0.51181102362204722" right="0.51181102362204722" top="0.78740157480314965" bottom="0.59055118110236227" header="0" footer="0"/>
  <pageSetup paperSize="9" scale="8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19"/>
  <sheetViews>
    <sheetView showGridLines="0" zoomScale="90" zoomScaleNormal="90" workbookViewId="0">
      <pane xSplit="2" ySplit="1" topLeftCell="K10" activePane="bottomRight" state="frozen"/>
      <selection pane="topRight" activeCell="C1" sqref="C1"/>
      <selection pane="bottomLeft" activeCell="A2" sqref="A2"/>
      <selection pane="bottomRight" activeCell="L13" sqref="L13"/>
    </sheetView>
  </sheetViews>
  <sheetFormatPr defaultColWidth="9.140625" defaultRowHeight="15" x14ac:dyDescent="0.25"/>
  <cols>
    <col min="1" max="1" width="9.140625" style="160"/>
    <col min="2" max="2" width="23.28515625" style="161" customWidth="1"/>
    <col min="3" max="7" width="8.7109375" style="160" customWidth="1"/>
    <col min="8" max="8" width="15.42578125" style="160" customWidth="1"/>
    <col min="9" max="10" width="8.7109375" style="160" customWidth="1"/>
    <col min="11" max="11" width="10.7109375" style="160" customWidth="1"/>
    <col min="12" max="13" width="13.42578125" style="162" customWidth="1"/>
    <col min="14" max="14" width="13.28515625" style="162" customWidth="1"/>
    <col min="15" max="15" width="13.85546875" style="162" customWidth="1"/>
    <col min="16" max="16" width="13.42578125" style="162" customWidth="1"/>
    <col min="17" max="30" width="9.140625" style="162"/>
    <col min="31" max="31" width="12.7109375" style="162" customWidth="1"/>
    <col min="32" max="16384" width="9.140625" style="162"/>
  </cols>
  <sheetData>
    <row r="1" spans="1:32" ht="30" x14ac:dyDescent="0.25">
      <c r="A1" s="455" t="s">
        <v>923</v>
      </c>
    </row>
    <row r="2" spans="1:32" ht="7.5" customHeight="1" x14ac:dyDescent="0.25"/>
    <row r="3" spans="1:32" ht="26.25" customHeight="1" x14ac:dyDescent="0.25">
      <c r="A3" s="896" t="s">
        <v>102</v>
      </c>
      <c r="B3" s="896" t="s">
        <v>293</v>
      </c>
      <c r="C3" s="896" t="s">
        <v>333</v>
      </c>
      <c r="D3" s="896"/>
      <c r="E3" s="896"/>
      <c r="F3" s="896"/>
      <c r="G3" s="896"/>
      <c r="H3" s="896"/>
      <c r="I3" s="896"/>
      <c r="J3" s="896"/>
      <c r="K3" s="896" t="s">
        <v>334</v>
      </c>
      <c r="L3" s="881"/>
      <c r="M3" s="882"/>
      <c r="N3" s="882"/>
      <c r="O3" s="882"/>
      <c r="P3" s="882"/>
      <c r="Q3" s="882"/>
      <c r="R3" s="882"/>
      <c r="S3" s="882"/>
      <c r="T3" s="882"/>
      <c r="U3" s="882"/>
      <c r="V3" s="882"/>
      <c r="W3" s="882"/>
      <c r="X3" s="882"/>
      <c r="Y3" s="882"/>
      <c r="Z3" s="882"/>
      <c r="AA3" s="882"/>
      <c r="AB3" s="882"/>
      <c r="AC3" s="882"/>
      <c r="AD3" s="882"/>
      <c r="AE3" s="882"/>
    </row>
    <row r="4" spans="1:32" x14ac:dyDescent="0.25">
      <c r="A4" s="896"/>
      <c r="B4" s="896"/>
      <c r="C4" s="897" t="s">
        <v>335</v>
      </c>
      <c r="D4" s="879" t="s">
        <v>268</v>
      </c>
      <c r="E4" s="879" t="s">
        <v>264</v>
      </c>
      <c r="F4" s="874" t="s">
        <v>910</v>
      </c>
      <c r="G4" s="879" t="s">
        <v>266</v>
      </c>
      <c r="H4" s="879" t="s">
        <v>921</v>
      </c>
      <c r="I4" s="879" t="s">
        <v>345</v>
      </c>
      <c r="J4" s="879" t="s">
        <v>922</v>
      </c>
      <c r="K4" s="896"/>
      <c r="L4" s="881"/>
      <c r="M4" s="882"/>
      <c r="N4" s="882"/>
      <c r="O4" s="882"/>
      <c r="P4" s="882"/>
      <c r="Q4" s="883"/>
      <c r="R4" s="883"/>
      <c r="S4" s="883"/>
      <c r="T4" s="883"/>
      <c r="U4" s="883"/>
      <c r="V4" s="883"/>
      <c r="W4" s="883"/>
      <c r="X4" s="883"/>
      <c r="Y4" s="883"/>
      <c r="Z4" s="883"/>
      <c r="AA4" s="883"/>
      <c r="AB4" s="883"/>
      <c r="AC4" s="883"/>
      <c r="AD4" s="883"/>
      <c r="AE4" s="883"/>
    </row>
    <row r="5" spans="1:32" ht="31.5" customHeight="1" x14ac:dyDescent="0.25">
      <c r="A5" s="896"/>
      <c r="B5" s="896"/>
      <c r="C5" s="897"/>
      <c r="D5" s="879"/>
      <c r="E5" s="879"/>
      <c r="F5" s="875"/>
      <c r="G5" s="879"/>
      <c r="H5" s="879"/>
      <c r="I5" s="879"/>
      <c r="J5" s="879"/>
      <c r="K5" s="896"/>
      <c r="L5" s="881"/>
      <c r="M5" s="882"/>
      <c r="N5" s="882"/>
      <c r="O5" s="882"/>
      <c r="P5" s="884"/>
      <c r="Q5" s="887" t="s">
        <v>854</v>
      </c>
      <c r="R5" s="887"/>
      <c r="S5" s="887"/>
      <c r="T5" s="887"/>
      <c r="U5" s="887"/>
      <c r="V5" s="887"/>
      <c r="W5" s="887"/>
      <c r="X5" s="887"/>
      <c r="Y5" s="887"/>
      <c r="Z5" s="887"/>
      <c r="AA5" s="887"/>
      <c r="AB5" s="887"/>
      <c r="AC5" s="887"/>
      <c r="AD5" s="887"/>
      <c r="AE5" s="887"/>
    </row>
    <row r="6" spans="1:32" ht="79.5" customHeight="1" x14ac:dyDescent="0.25">
      <c r="A6" s="896"/>
      <c r="B6" s="896"/>
      <c r="C6" s="897"/>
      <c r="D6" s="879"/>
      <c r="E6" s="879"/>
      <c r="F6" s="876"/>
      <c r="G6" s="879"/>
      <c r="H6" s="879"/>
      <c r="I6" s="879"/>
      <c r="J6" s="879"/>
      <c r="K6" s="896"/>
      <c r="L6" s="881"/>
      <c r="M6" s="882"/>
      <c r="N6" s="882"/>
      <c r="O6" s="882"/>
      <c r="P6" s="884"/>
      <c r="Q6" s="887" t="s">
        <v>268</v>
      </c>
      <c r="R6" s="887"/>
      <c r="S6" s="887" t="s">
        <v>264</v>
      </c>
      <c r="T6" s="887"/>
      <c r="U6" s="877" t="s">
        <v>912</v>
      </c>
      <c r="V6" s="878"/>
      <c r="W6" s="887" t="s">
        <v>266</v>
      </c>
      <c r="X6" s="887"/>
      <c r="Y6" s="887" t="s">
        <v>921</v>
      </c>
      <c r="Z6" s="887"/>
      <c r="AA6" s="887" t="s">
        <v>345</v>
      </c>
      <c r="AB6" s="887"/>
      <c r="AC6" s="887" t="s">
        <v>918</v>
      </c>
      <c r="AD6" s="887"/>
      <c r="AE6" s="391"/>
    </row>
    <row r="7" spans="1:32" ht="57.75" customHeight="1" x14ac:dyDescent="0.25">
      <c r="A7" s="896"/>
      <c r="B7" s="896"/>
      <c r="C7" s="385" t="s">
        <v>336</v>
      </c>
      <c r="D7" s="872">
        <v>2</v>
      </c>
      <c r="E7" s="872">
        <v>2</v>
      </c>
      <c r="F7" s="872">
        <v>12</v>
      </c>
      <c r="G7" s="872">
        <v>27</v>
      </c>
      <c r="H7" s="872">
        <v>9</v>
      </c>
      <c r="I7" s="872">
        <v>5</v>
      </c>
      <c r="J7" s="872">
        <v>3</v>
      </c>
      <c r="K7" s="896"/>
      <c r="L7" s="885"/>
      <c r="M7" s="883"/>
      <c r="N7" s="883"/>
      <c r="O7" s="883"/>
      <c r="P7" s="886"/>
      <c r="Q7" s="879" t="s">
        <v>858</v>
      </c>
      <c r="R7" s="879" t="s">
        <v>855</v>
      </c>
      <c r="S7" s="879" t="s">
        <v>858</v>
      </c>
      <c r="T7" s="879" t="s">
        <v>855</v>
      </c>
      <c r="U7" s="879" t="s">
        <v>858</v>
      </c>
      <c r="V7" s="879" t="s">
        <v>855</v>
      </c>
      <c r="W7" s="879" t="s">
        <v>858</v>
      </c>
      <c r="X7" s="879" t="s">
        <v>855</v>
      </c>
      <c r="Y7" s="879" t="s">
        <v>858</v>
      </c>
      <c r="Z7" s="879" t="s">
        <v>855</v>
      </c>
      <c r="AA7" s="879" t="s">
        <v>858</v>
      </c>
      <c r="AB7" s="879" t="s">
        <v>855</v>
      </c>
      <c r="AC7" s="879" t="s">
        <v>858</v>
      </c>
      <c r="AD7" s="879" t="s">
        <v>855</v>
      </c>
      <c r="AE7" s="879" t="s">
        <v>782</v>
      </c>
    </row>
    <row r="8" spans="1:32" ht="93.75" customHeight="1" x14ac:dyDescent="0.25">
      <c r="A8" s="896"/>
      <c r="B8" s="896"/>
      <c r="C8" s="384" t="s">
        <v>337</v>
      </c>
      <c r="D8" s="873"/>
      <c r="E8" s="873"/>
      <c r="F8" s="873"/>
      <c r="G8" s="873"/>
      <c r="H8" s="873"/>
      <c r="I8" s="873"/>
      <c r="J8" s="873"/>
      <c r="K8" s="896"/>
      <c r="L8" s="89" t="s">
        <v>175</v>
      </c>
      <c r="M8" s="89" t="s">
        <v>329</v>
      </c>
      <c r="N8" s="89" t="s">
        <v>330</v>
      </c>
      <c r="O8" s="89" t="s">
        <v>331</v>
      </c>
      <c r="P8" s="89" t="s">
        <v>332</v>
      </c>
      <c r="Q8" s="879"/>
      <c r="R8" s="879"/>
      <c r="S8" s="879"/>
      <c r="T8" s="879"/>
      <c r="U8" s="879"/>
      <c r="V8" s="879"/>
      <c r="W8" s="879"/>
      <c r="X8" s="879"/>
      <c r="Y8" s="879"/>
      <c r="Z8" s="879"/>
      <c r="AA8" s="879"/>
      <c r="AB8" s="879"/>
      <c r="AC8" s="879"/>
      <c r="AD8" s="879"/>
      <c r="AE8" s="879"/>
    </row>
    <row r="9" spans="1:32" ht="57" x14ac:dyDescent="0.25">
      <c r="A9" s="392">
        <v>1</v>
      </c>
      <c r="B9" s="394" t="s">
        <v>349</v>
      </c>
      <c r="C9" s="317" t="s">
        <v>340</v>
      </c>
      <c r="D9" s="355"/>
      <c r="E9" s="354">
        <v>3</v>
      </c>
      <c r="F9" s="354">
        <v>3</v>
      </c>
      <c r="G9" s="354">
        <v>3</v>
      </c>
      <c r="H9" s="354">
        <v>3</v>
      </c>
      <c r="I9" s="354">
        <v>3</v>
      </c>
      <c r="J9" s="354"/>
      <c r="K9" s="354">
        <v>6</v>
      </c>
      <c r="L9" s="387">
        <v>0</v>
      </c>
      <c r="M9" s="435">
        <v>330</v>
      </c>
      <c r="N9" s="387">
        <f t="shared" ref="N9:N10" si="0">SUM(M9/12)</f>
        <v>27.5</v>
      </c>
      <c r="O9" s="387">
        <f t="shared" ref="O9:O10" si="1">SUM(L9*N9)</f>
        <v>0</v>
      </c>
      <c r="P9" s="380">
        <f t="shared" ref="P9:P10" si="2">SUM(O9*12)</f>
        <v>0</v>
      </c>
      <c r="Q9" s="386">
        <f>SUM(D9*D7)*2</f>
        <v>0</v>
      </c>
      <c r="R9" s="386">
        <f>SUM(Q9*L9)</f>
        <v>0</v>
      </c>
      <c r="S9" s="386">
        <f>SUM(E9*E7)*2</f>
        <v>12</v>
      </c>
      <c r="T9" s="386">
        <f>SUM(S9*L9)</f>
        <v>0</v>
      </c>
      <c r="U9" s="432">
        <f>SUM(F9*F7)*2</f>
        <v>72</v>
      </c>
      <c r="V9" s="432">
        <f>SUM(U9*L9)</f>
        <v>0</v>
      </c>
      <c r="W9" s="386">
        <f>SUM(G9*G7)*2</f>
        <v>162</v>
      </c>
      <c r="X9" s="386">
        <f>SUM(W9*L9)</f>
        <v>0</v>
      </c>
      <c r="Y9" s="386">
        <f>SUM(H9*H7)*2</f>
        <v>54</v>
      </c>
      <c r="Z9" s="386">
        <f>SUM(Y9*L9)</f>
        <v>0</v>
      </c>
      <c r="AA9" s="386">
        <f>SUM(I9*I7)*2</f>
        <v>30</v>
      </c>
      <c r="AB9" s="386">
        <f>SUM(AA9*L9)</f>
        <v>0</v>
      </c>
      <c r="AC9" s="386">
        <f>SUM(J9*J7)*2</f>
        <v>0</v>
      </c>
      <c r="AD9" s="386">
        <f>SUM(AC9*L9)</f>
        <v>0</v>
      </c>
      <c r="AE9" s="436">
        <f>SUM(R9+T9+V9+X9+Z9+AB9+AD9)</f>
        <v>0</v>
      </c>
      <c r="AF9" s="373"/>
    </row>
    <row r="10" spans="1:32" ht="42.75" x14ac:dyDescent="0.25">
      <c r="A10" s="354">
        <v>2</v>
      </c>
      <c r="B10" s="394" t="s">
        <v>346</v>
      </c>
      <c r="C10" s="317" t="s">
        <v>339</v>
      </c>
      <c r="D10" s="354"/>
      <c r="E10" s="354">
        <v>2</v>
      </c>
      <c r="F10" s="354">
        <v>2</v>
      </c>
      <c r="G10" s="354">
        <v>2</v>
      </c>
      <c r="H10" s="354">
        <v>2</v>
      </c>
      <c r="I10" s="354">
        <v>2</v>
      </c>
      <c r="J10" s="354"/>
      <c r="K10" s="354">
        <v>6</v>
      </c>
      <c r="L10" s="387">
        <v>0</v>
      </c>
      <c r="M10" s="435">
        <v>220</v>
      </c>
      <c r="N10" s="387">
        <f t="shared" si="0"/>
        <v>18.333333333333332</v>
      </c>
      <c r="O10" s="387">
        <f t="shared" si="1"/>
        <v>0</v>
      </c>
      <c r="P10" s="380">
        <f t="shared" si="2"/>
        <v>0</v>
      </c>
      <c r="Q10" s="386">
        <f>SUM(D10*D7)*2</f>
        <v>0</v>
      </c>
      <c r="R10" s="386">
        <f t="shared" ref="R10" si="3">SUM(Q10*L10)</f>
        <v>0</v>
      </c>
      <c r="S10" s="386">
        <f>SUM(E10*E7)*2</f>
        <v>8</v>
      </c>
      <c r="T10" s="386">
        <f t="shared" ref="T10" si="4">SUM(S10*L10)</f>
        <v>0</v>
      </c>
      <c r="U10" s="432">
        <f>SUM(F10*F7)*2</f>
        <v>48</v>
      </c>
      <c r="V10" s="432">
        <f t="shared" ref="V10:V12" si="5">SUM(U10*L10)</f>
        <v>0</v>
      </c>
      <c r="W10" s="386">
        <f>SUM(G10*G7)*2</f>
        <v>108</v>
      </c>
      <c r="X10" s="386">
        <f>SUM(W10*L10)</f>
        <v>0</v>
      </c>
      <c r="Y10" s="386">
        <f>SUM(H10*H7)*2</f>
        <v>36</v>
      </c>
      <c r="Z10" s="386">
        <f>SUM(Y10*L10)</f>
        <v>0</v>
      </c>
      <c r="AA10" s="386">
        <f>SUM(I10*I7)*2</f>
        <v>20</v>
      </c>
      <c r="AB10" s="386">
        <f>SUM(AA10*L10)</f>
        <v>0</v>
      </c>
      <c r="AC10" s="386">
        <f>SUM(J10*J7)*2</f>
        <v>0</v>
      </c>
      <c r="AD10" s="386">
        <f>SUM(AC10*L10)</f>
        <v>0</v>
      </c>
      <c r="AE10" s="436">
        <f>SUM(R10+T10+V10+X10+Z10+AB10+AD10)</f>
        <v>0</v>
      </c>
      <c r="AF10" s="373"/>
    </row>
    <row r="11" spans="1:32" x14ac:dyDescent="0.25">
      <c r="A11" s="392">
        <v>3</v>
      </c>
      <c r="B11" s="394" t="s">
        <v>895</v>
      </c>
      <c r="C11" s="317" t="s">
        <v>338</v>
      </c>
      <c r="D11" s="354"/>
      <c r="E11" s="354">
        <v>1</v>
      </c>
      <c r="F11" s="354">
        <v>1</v>
      </c>
      <c r="G11" s="354">
        <v>1</v>
      </c>
      <c r="H11" s="354">
        <v>1</v>
      </c>
      <c r="I11" s="354">
        <v>1</v>
      </c>
      <c r="J11" s="354"/>
      <c r="K11" s="354">
        <v>6</v>
      </c>
      <c r="L11" s="421">
        <v>0</v>
      </c>
      <c r="M11" s="435">
        <v>110</v>
      </c>
      <c r="N11" s="421">
        <f>SUM(M11/12)</f>
        <v>9.1666666666666661</v>
      </c>
      <c r="O11" s="421">
        <f t="shared" ref="O11" si="6">SUM(L11*N11)</f>
        <v>0</v>
      </c>
      <c r="P11" s="422">
        <f t="shared" ref="P11" si="7">SUM(O11*12)</f>
        <v>0</v>
      </c>
      <c r="Q11" s="423">
        <f>SUM(D11*D7)*2</f>
        <v>0</v>
      </c>
      <c r="R11" s="423">
        <f t="shared" ref="R11" si="8">SUM(Q11*L11)</f>
        <v>0</v>
      </c>
      <c r="S11" s="423">
        <f>SUM(E11*E7)*2</f>
        <v>4</v>
      </c>
      <c r="T11" s="423">
        <f t="shared" ref="T11" si="9">SUM(S11*L11)</f>
        <v>0</v>
      </c>
      <c r="U11" s="423">
        <f>SUM(F11*F7)*2</f>
        <v>24</v>
      </c>
      <c r="V11" s="423">
        <f t="shared" si="5"/>
        <v>0</v>
      </c>
      <c r="W11" s="423">
        <f>SUM(G11*G7)*2</f>
        <v>54</v>
      </c>
      <c r="X11" s="423">
        <f t="shared" ref="X11" si="10">SUM(W11*L11)</f>
        <v>0</v>
      </c>
      <c r="Y11" s="423">
        <f>SUM(H11*H7)*2</f>
        <v>18</v>
      </c>
      <c r="Z11" s="423">
        <f t="shared" ref="Z11" si="11">SUM(Y11*L11)</f>
        <v>0</v>
      </c>
      <c r="AA11" s="423">
        <f>SUM(I11*I7)*2</f>
        <v>10</v>
      </c>
      <c r="AB11" s="423">
        <f t="shared" ref="AB11" si="12">SUM(AA11*L11)</f>
        <v>0</v>
      </c>
      <c r="AC11" s="423">
        <f>SUM(J11*J7)*2</f>
        <v>0</v>
      </c>
      <c r="AD11" s="423">
        <f t="shared" ref="AD11" si="13">SUM(AC11*L11)</f>
        <v>0</v>
      </c>
      <c r="AE11" s="436">
        <f t="shared" ref="AE11:AE12" si="14">SUM(R11+T11+V11+X11+Z11+AB11+AD11)</f>
        <v>0</v>
      </c>
      <c r="AF11" s="373"/>
    </row>
    <row r="12" spans="1:32" ht="28.5" x14ac:dyDescent="0.25">
      <c r="A12" s="392">
        <v>4</v>
      </c>
      <c r="B12" s="394" t="s">
        <v>896</v>
      </c>
      <c r="C12" s="317" t="s">
        <v>339</v>
      </c>
      <c r="D12" s="354"/>
      <c r="E12" s="354"/>
      <c r="F12" s="354">
        <v>1</v>
      </c>
      <c r="G12" s="354"/>
      <c r="H12" s="354"/>
      <c r="I12" s="354"/>
      <c r="J12" s="354"/>
      <c r="K12" s="354">
        <v>12</v>
      </c>
      <c r="L12" s="421">
        <v>0</v>
      </c>
      <c r="M12" s="435">
        <v>12</v>
      </c>
      <c r="N12" s="421">
        <f>SUM(M12/12)</f>
        <v>1</v>
      </c>
      <c r="O12" s="421">
        <f>SUM(L12*N12)</f>
        <v>0</v>
      </c>
      <c r="P12" s="422">
        <f>SUM(O12*12)</f>
        <v>0</v>
      </c>
      <c r="Q12" s="423">
        <v>0</v>
      </c>
      <c r="R12" s="423">
        <f>SUM(Q12*L12)</f>
        <v>0</v>
      </c>
      <c r="S12" s="423">
        <v>0</v>
      </c>
      <c r="T12" s="423">
        <f>SUM(S12*L12)</f>
        <v>0</v>
      </c>
      <c r="U12" s="423">
        <f>SUM(F12*F7)*1</f>
        <v>12</v>
      </c>
      <c r="V12" s="423">
        <f t="shared" si="5"/>
        <v>0</v>
      </c>
      <c r="W12" s="423"/>
      <c r="X12" s="423">
        <f>SUM(W12*L12)</f>
        <v>0</v>
      </c>
      <c r="Y12" s="423">
        <v>0</v>
      </c>
      <c r="Z12" s="423">
        <f>SUM(Y12*L12)</f>
        <v>0</v>
      </c>
      <c r="AA12" s="423">
        <v>0</v>
      </c>
      <c r="AB12" s="423">
        <f>SUM(AA12*L12)</f>
        <v>0</v>
      </c>
      <c r="AC12" s="423">
        <f>SUM(J12*J8)*2</f>
        <v>0</v>
      </c>
      <c r="AD12" s="423">
        <f>SUM(AC12*L12)</f>
        <v>0</v>
      </c>
      <c r="AE12" s="436">
        <f t="shared" si="14"/>
        <v>0</v>
      </c>
      <c r="AF12" s="373"/>
    </row>
    <row r="13" spans="1:32" ht="26.25" customHeight="1" x14ac:dyDescent="0.25">
      <c r="A13" s="374"/>
      <c r="B13" s="375"/>
      <c r="C13" s="376"/>
      <c r="D13" s="377"/>
      <c r="E13" s="377"/>
      <c r="F13" s="377"/>
      <c r="G13" s="377"/>
      <c r="H13" s="377"/>
      <c r="I13" s="377"/>
      <c r="J13" s="377"/>
      <c r="K13" s="388"/>
      <c r="L13" s="389"/>
      <c r="M13" s="390"/>
      <c r="N13" s="389"/>
      <c r="O13" s="907" t="s">
        <v>857</v>
      </c>
      <c r="P13" s="907"/>
      <c r="Q13" s="910" t="s">
        <v>856</v>
      </c>
      <c r="R13" s="910"/>
      <c r="S13" s="910"/>
      <c r="T13" s="910"/>
      <c r="U13" s="910"/>
      <c r="V13" s="910"/>
      <c r="W13" s="910"/>
      <c r="X13" s="910"/>
      <c r="Y13" s="910"/>
      <c r="Z13" s="910"/>
      <c r="AA13" s="910"/>
      <c r="AB13" s="910"/>
      <c r="AC13" s="910"/>
      <c r="AD13" s="910"/>
      <c r="AE13" s="382"/>
      <c r="AF13" s="373"/>
    </row>
    <row r="14" spans="1:32" ht="26.25" customHeight="1" x14ac:dyDescent="0.25">
      <c r="C14" s="161"/>
      <c r="D14" s="161"/>
      <c r="E14" s="161"/>
      <c r="F14" s="161"/>
      <c r="G14" s="161"/>
      <c r="H14" s="161"/>
      <c r="I14" s="161"/>
      <c r="J14" s="161"/>
      <c r="K14" s="880" t="s">
        <v>782</v>
      </c>
      <c r="L14" s="880"/>
      <c r="M14" s="880"/>
      <c r="N14" s="880"/>
      <c r="O14" s="349">
        <f>SUM(O9:O12)</f>
        <v>0</v>
      </c>
      <c r="P14" s="349">
        <f>SUM(P9:P12)</f>
        <v>0</v>
      </c>
      <c r="Q14" s="908">
        <f>SUM(R9:R12)</f>
        <v>0</v>
      </c>
      <c r="R14" s="909"/>
      <c r="S14" s="908">
        <f>SUM(T9:T12)</f>
        <v>0</v>
      </c>
      <c r="T14" s="909"/>
      <c r="U14" s="908">
        <f>SUM(V9:V12)</f>
        <v>0</v>
      </c>
      <c r="V14" s="909"/>
      <c r="W14" s="908">
        <f>SUM(X9:X12)</f>
        <v>0</v>
      </c>
      <c r="X14" s="909"/>
      <c r="Y14" s="908">
        <f>SUM(Z9:Z12)</f>
        <v>0</v>
      </c>
      <c r="Z14" s="909"/>
      <c r="AA14" s="908">
        <f>SUM(AB9:AB12)</f>
        <v>0</v>
      </c>
      <c r="AB14" s="909"/>
      <c r="AC14" s="908">
        <f>SUM(AD9:AD12)</f>
        <v>0</v>
      </c>
      <c r="AD14" s="909"/>
      <c r="AE14" s="349">
        <f>SUM(AE9:AE12)</f>
        <v>0</v>
      </c>
      <c r="AF14" s="373"/>
    </row>
    <row r="15" spans="1:32" ht="26.25" customHeight="1" x14ac:dyDescent="0.25">
      <c r="C15" s="161"/>
      <c r="D15" s="161"/>
      <c r="E15" s="161"/>
      <c r="F15" s="161"/>
      <c r="G15" s="161"/>
      <c r="H15" s="161"/>
      <c r="I15" s="161"/>
      <c r="J15" s="161"/>
      <c r="K15" s="880" t="s">
        <v>813</v>
      </c>
      <c r="L15" s="880"/>
      <c r="M15" s="880"/>
      <c r="N15" s="880"/>
      <c r="O15" s="908">
        <f>SUM(P9:P12)</f>
        <v>0</v>
      </c>
      <c r="P15" s="909"/>
      <c r="Q15" s="908">
        <f>SUM(R9:R12)</f>
        <v>0</v>
      </c>
      <c r="R15" s="909"/>
      <c r="S15" s="908">
        <f>SUM(T9:T12)</f>
        <v>0</v>
      </c>
      <c r="T15" s="909"/>
      <c r="U15" s="908">
        <f>SUM(V9:V12)</f>
        <v>0</v>
      </c>
      <c r="V15" s="909"/>
      <c r="W15" s="908">
        <f>SUM(X9:X12)</f>
        <v>0</v>
      </c>
      <c r="X15" s="909"/>
      <c r="Y15" s="908">
        <f>SUM(Z9:Z12)</f>
        <v>0</v>
      </c>
      <c r="Z15" s="909"/>
      <c r="AA15" s="908">
        <f>SUM(AB9:AB12)</f>
        <v>0</v>
      </c>
      <c r="AB15" s="909"/>
      <c r="AC15" s="908">
        <f>SUM(AD9:AD12)</f>
        <v>0</v>
      </c>
      <c r="AD15" s="909"/>
      <c r="AE15" s="349">
        <f>SUM(Q15:AC15)</f>
        <v>0</v>
      </c>
    </row>
    <row r="16" spans="1:32" ht="26.25" customHeight="1" x14ac:dyDescent="0.25">
      <c r="C16" s="161"/>
      <c r="D16" s="161"/>
      <c r="E16" s="161"/>
      <c r="F16" s="161"/>
      <c r="G16" s="161"/>
      <c r="H16" s="161"/>
      <c r="I16" s="161"/>
      <c r="J16" s="161"/>
      <c r="K16" s="880" t="s">
        <v>420</v>
      </c>
      <c r="L16" s="880"/>
      <c r="M16" s="880"/>
      <c r="N16" s="880"/>
      <c r="O16" s="908">
        <f>SUM(O15/12)</f>
        <v>0</v>
      </c>
      <c r="P16" s="909"/>
      <c r="Q16" s="908">
        <f>SUM(Q15/12)</f>
        <v>0</v>
      </c>
      <c r="R16" s="909"/>
      <c r="S16" s="908">
        <f>SUM(S15/12)</f>
        <v>0</v>
      </c>
      <c r="T16" s="909"/>
      <c r="U16" s="908">
        <f>SUM(U15/12)</f>
        <v>0</v>
      </c>
      <c r="V16" s="909"/>
      <c r="W16" s="908">
        <f>SUM(W15/12)</f>
        <v>0</v>
      </c>
      <c r="X16" s="909"/>
      <c r="Y16" s="908">
        <f>SUM(Y15/12)</f>
        <v>0</v>
      </c>
      <c r="Z16" s="909"/>
      <c r="AA16" s="908">
        <f>SUM(AA15/12)</f>
        <v>0</v>
      </c>
      <c r="AB16" s="909"/>
      <c r="AC16" s="908">
        <f>SUM(AC15/12)</f>
        <v>0</v>
      </c>
      <c r="AD16" s="909"/>
      <c r="AE16" s="349">
        <f>SUM(Q16:AC16)</f>
        <v>0</v>
      </c>
    </row>
    <row r="17" spans="1:32" ht="26.25" customHeight="1" x14ac:dyDescent="0.25">
      <c r="A17" s="396"/>
      <c r="B17" s="361"/>
      <c r="C17" s="361"/>
      <c r="D17" s="361"/>
      <c r="E17" s="361"/>
      <c r="F17" s="361"/>
      <c r="G17" s="361"/>
      <c r="H17" s="361"/>
      <c r="I17" s="361"/>
      <c r="J17" s="361"/>
      <c r="K17" s="891" t="s">
        <v>824</v>
      </c>
      <c r="L17" s="891"/>
      <c r="M17" s="891"/>
      <c r="N17" s="891"/>
      <c r="O17" s="892">
        <v>60</v>
      </c>
      <c r="P17" s="892"/>
      <c r="Q17" s="870">
        <v>2</v>
      </c>
      <c r="R17" s="871"/>
      <c r="S17" s="870">
        <v>2</v>
      </c>
      <c r="T17" s="871"/>
      <c r="U17" s="870">
        <v>12</v>
      </c>
      <c r="V17" s="871"/>
      <c r="W17" s="870">
        <v>27</v>
      </c>
      <c r="X17" s="871"/>
      <c r="Y17" s="870">
        <v>9</v>
      </c>
      <c r="Z17" s="871"/>
      <c r="AA17" s="870">
        <v>5</v>
      </c>
      <c r="AB17" s="871"/>
      <c r="AC17" s="870">
        <v>3</v>
      </c>
      <c r="AD17" s="871"/>
      <c r="AE17" s="379">
        <f>SUM(Q17:AC17)</f>
        <v>60</v>
      </c>
      <c r="AF17" s="373"/>
    </row>
    <row r="18" spans="1:32" ht="69.75" customHeight="1" thickBot="1" x14ac:dyDescent="0.3">
      <c r="K18" s="893" t="s">
        <v>860</v>
      </c>
      <c r="L18" s="894"/>
      <c r="M18" s="894"/>
      <c r="N18" s="895"/>
      <c r="O18" s="870" t="s">
        <v>861</v>
      </c>
      <c r="P18" s="871"/>
      <c r="Q18" s="900" t="s">
        <v>268</v>
      </c>
      <c r="R18" s="900"/>
      <c r="S18" s="901" t="s">
        <v>264</v>
      </c>
      <c r="T18" s="902"/>
      <c r="U18" s="901" t="s">
        <v>912</v>
      </c>
      <c r="V18" s="902"/>
      <c r="W18" s="900" t="s">
        <v>266</v>
      </c>
      <c r="X18" s="900"/>
      <c r="Y18" s="903" t="s">
        <v>913</v>
      </c>
      <c r="Z18" s="903"/>
      <c r="AA18" s="900" t="s">
        <v>345</v>
      </c>
      <c r="AB18" s="900"/>
      <c r="AC18" s="903" t="s">
        <v>914</v>
      </c>
      <c r="AD18" s="903"/>
      <c r="AE18" s="381"/>
    </row>
    <row r="19" spans="1:32" ht="26.25" customHeight="1" thickBot="1" x14ac:dyDescent="0.3">
      <c r="K19" s="888" t="s">
        <v>859</v>
      </c>
      <c r="L19" s="888"/>
      <c r="M19" s="888"/>
      <c r="N19" s="888"/>
      <c r="O19" s="889">
        <f>SUM(O16/O17)</f>
        <v>0</v>
      </c>
      <c r="P19" s="890"/>
      <c r="Q19" s="904">
        <f>SUM(Q16/Q17)</f>
        <v>0</v>
      </c>
      <c r="R19" s="898"/>
      <c r="S19" s="898">
        <f>SUM(S16/S17)</f>
        <v>0</v>
      </c>
      <c r="T19" s="898"/>
      <c r="U19" s="905">
        <f>SUM(U16/U17)</f>
        <v>0</v>
      </c>
      <c r="V19" s="906"/>
      <c r="W19" s="898">
        <f>SUM(W16/W17)</f>
        <v>0</v>
      </c>
      <c r="X19" s="898"/>
      <c r="Y19" s="898">
        <f>SUM(Y16/Y17)</f>
        <v>0</v>
      </c>
      <c r="Z19" s="898"/>
      <c r="AA19" s="898">
        <f>SUM(AA16/AA17)</f>
        <v>0</v>
      </c>
      <c r="AB19" s="898"/>
      <c r="AC19" s="898">
        <f>SUM(AC16/AC17)</f>
        <v>0</v>
      </c>
      <c r="AD19" s="899"/>
      <c r="AE19" s="454"/>
    </row>
  </sheetData>
  <mergeCells count="99">
    <mergeCell ref="AA17:AB17"/>
    <mergeCell ref="S15:T15"/>
    <mergeCell ref="W15:X15"/>
    <mergeCell ref="Y15:Z15"/>
    <mergeCell ref="W6:X6"/>
    <mergeCell ref="Y6:Z6"/>
    <mergeCell ref="AA6:AB6"/>
    <mergeCell ref="Z7:Z8"/>
    <mergeCell ref="AB7:AB8"/>
    <mergeCell ref="S7:S8"/>
    <mergeCell ref="W7:W8"/>
    <mergeCell ref="Y7:Y8"/>
    <mergeCell ref="AA7:AA8"/>
    <mergeCell ref="U14:V14"/>
    <mergeCell ref="U15:V15"/>
    <mergeCell ref="U16:V16"/>
    <mergeCell ref="AC6:AD6"/>
    <mergeCell ref="AC18:AD18"/>
    <mergeCell ref="AD7:AD8"/>
    <mergeCell ref="AA15:AB15"/>
    <mergeCell ref="W16:X16"/>
    <mergeCell ref="W17:X17"/>
    <mergeCell ref="AC15:AD15"/>
    <mergeCell ref="AC16:AD16"/>
    <mergeCell ref="AC17:AD17"/>
    <mergeCell ref="W14:X14"/>
    <mergeCell ref="Y14:Z14"/>
    <mergeCell ref="AA14:AB14"/>
    <mergeCell ref="AC14:AD14"/>
    <mergeCell ref="AC7:AC8"/>
    <mergeCell ref="Y17:Z17"/>
    <mergeCell ref="AA16:AB16"/>
    <mergeCell ref="O13:P13"/>
    <mergeCell ref="O18:P18"/>
    <mergeCell ref="S6:T6"/>
    <mergeCell ref="Q6:R6"/>
    <mergeCell ref="Q7:Q8"/>
    <mergeCell ref="O15:P15"/>
    <mergeCell ref="O16:P16"/>
    <mergeCell ref="Q15:R15"/>
    <mergeCell ref="Q16:R16"/>
    <mergeCell ref="Q17:R17"/>
    <mergeCell ref="S17:T17"/>
    <mergeCell ref="S16:T16"/>
    <mergeCell ref="Q14:R14"/>
    <mergeCell ref="S14:T14"/>
    <mergeCell ref="Q13:AD13"/>
    <mergeCell ref="Y16:Z16"/>
    <mergeCell ref="AC19:AD19"/>
    <mergeCell ref="Q18:R18"/>
    <mergeCell ref="S18:T18"/>
    <mergeCell ref="W18:X18"/>
    <mergeCell ref="Y18:Z18"/>
    <mergeCell ref="AA18:AB18"/>
    <mergeCell ref="Q19:R19"/>
    <mergeCell ref="S19:T19"/>
    <mergeCell ref="W19:X19"/>
    <mergeCell ref="Y19:Z19"/>
    <mergeCell ref="AA19:AB19"/>
    <mergeCell ref="U18:V18"/>
    <mergeCell ref="U19:V19"/>
    <mergeCell ref="X7:X8"/>
    <mergeCell ref="A3:A8"/>
    <mergeCell ref="B3:B8"/>
    <mergeCell ref="C3:J3"/>
    <mergeCell ref="K3:K8"/>
    <mergeCell ref="G7:G8"/>
    <mergeCell ref="J4:J6"/>
    <mergeCell ref="D7:D8"/>
    <mergeCell ref="E7:E8"/>
    <mergeCell ref="H7:H8"/>
    <mergeCell ref="I7:I8"/>
    <mergeCell ref="C4:C6"/>
    <mergeCell ref="D4:D6"/>
    <mergeCell ref="E4:E6"/>
    <mergeCell ref="G4:G6"/>
    <mergeCell ref="H4:H6"/>
    <mergeCell ref="K19:N19"/>
    <mergeCell ref="O19:P19"/>
    <mergeCell ref="K16:N16"/>
    <mergeCell ref="K17:N17"/>
    <mergeCell ref="O17:P17"/>
    <mergeCell ref="K18:N18"/>
    <mergeCell ref="U17:V17"/>
    <mergeCell ref="J7:J8"/>
    <mergeCell ref="F4:F6"/>
    <mergeCell ref="F7:F8"/>
    <mergeCell ref="U6:V6"/>
    <mergeCell ref="U7:U8"/>
    <mergeCell ref="V7:V8"/>
    <mergeCell ref="I4:I6"/>
    <mergeCell ref="K14:N14"/>
    <mergeCell ref="K15:N15"/>
    <mergeCell ref="L3:AE4"/>
    <mergeCell ref="L5:P7"/>
    <mergeCell ref="AE7:AE8"/>
    <mergeCell ref="Q5:AE5"/>
    <mergeCell ref="R7:R8"/>
    <mergeCell ref="T7:T8"/>
  </mergeCells>
  <printOptions horizontalCentered="1"/>
  <pageMargins left="0.51181102362204722" right="0.51181102362204722" top="0.59055118110236227" bottom="0.59055118110236227" header="0" footer="0"/>
  <pageSetup paperSize="9" scale="41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J28"/>
  <sheetViews>
    <sheetView showGridLines="0" zoomScaleNormal="100" workbookViewId="0">
      <pane ySplit="8" topLeftCell="A22" activePane="bottomLeft" state="frozen"/>
      <selection pane="bottomLeft" activeCell="H27" sqref="H27:I27"/>
    </sheetView>
  </sheetViews>
  <sheetFormatPr defaultColWidth="9.140625" defaultRowHeight="15" x14ac:dyDescent="0.25"/>
  <cols>
    <col min="1" max="1" width="9.140625" style="160"/>
    <col min="2" max="2" width="63.28515625" style="161" customWidth="1"/>
    <col min="3" max="3" width="14" style="160" customWidth="1"/>
    <col min="4" max="4" width="14.7109375" style="160" customWidth="1"/>
    <col min="5" max="5" width="15.28515625" style="162" customWidth="1"/>
    <col min="6" max="6" width="15.42578125" style="162" customWidth="1"/>
    <col min="7" max="7" width="15" style="162" customWidth="1"/>
    <col min="8" max="8" width="16.42578125" style="162" customWidth="1"/>
    <col min="9" max="9" width="15.42578125" style="162" customWidth="1"/>
    <col min="10" max="16384" width="9.140625" style="162"/>
  </cols>
  <sheetData>
    <row r="1" spans="1:10" ht="30" x14ac:dyDescent="0.25">
      <c r="A1" s="455" t="s">
        <v>925</v>
      </c>
    </row>
    <row r="3" spans="1:10" x14ac:dyDescent="0.25">
      <c r="A3" s="896" t="s">
        <v>102</v>
      </c>
      <c r="B3" s="896" t="s">
        <v>293</v>
      </c>
      <c r="C3" s="896" t="s">
        <v>337</v>
      </c>
      <c r="D3" s="896" t="s">
        <v>334</v>
      </c>
      <c r="E3" s="896" t="s">
        <v>175</v>
      </c>
      <c r="F3" s="896" t="s">
        <v>329</v>
      </c>
      <c r="G3" s="896" t="s">
        <v>330</v>
      </c>
      <c r="H3" s="896" t="s">
        <v>331</v>
      </c>
      <c r="I3" s="896" t="s">
        <v>332</v>
      </c>
    </row>
    <row r="4" spans="1:10" x14ac:dyDescent="0.25">
      <c r="A4" s="896"/>
      <c r="B4" s="896"/>
      <c r="C4" s="896"/>
      <c r="D4" s="896"/>
      <c r="E4" s="896"/>
      <c r="F4" s="896"/>
      <c r="G4" s="896"/>
      <c r="H4" s="896"/>
      <c r="I4" s="896"/>
    </row>
    <row r="5" spans="1:10" x14ac:dyDescent="0.25">
      <c r="A5" s="896"/>
      <c r="B5" s="896"/>
      <c r="C5" s="896"/>
      <c r="D5" s="896"/>
      <c r="E5" s="896"/>
      <c r="F5" s="896"/>
      <c r="G5" s="896"/>
      <c r="H5" s="896"/>
      <c r="I5" s="896"/>
    </row>
    <row r="6" spans="1:10" x14ac:dyDescent="0.25">
      <c r="A6" s="896"/>
      <c r="B6" s="896"/>
      <c r="C6" s="896"/>
      <c r="D6" s="896"/>
      <c r="E6" s="896"/>
      <c r="F6" s="896"/>
      <c r="G6" s="896"/>
      <c r="H6" s="896"/>
      <c r="I6" s="896"/>
    </row>
    <row r="7" spans="1:10" x14ac:dyDescent="0.25">
      <c r="A7" s="896"/>
      <c r="B7" s="896"/>
      <c r="C7" s="896"/>
      <c r="D7" s="896"/>
      <c r="E7" s="896"/>
      <c r="F7" s="896"/>
      <c r="G7" s="896"/>
      <c r="H7" s="896"/>
      <c r="I7" s="896"/>
    </row>
    <row r="8" spans="1:10" x14ac:dyDescent="0.25">
      <c r="A8" s="896"/>
      <c r="B8" s="896"/>
      <c r="C8" s="896"/>
      <c r="D8" s="896"/>
      <c r="E8" s="896"/>
      <c r="F8" s="896"/>
      <c r="G8" s="896"/>
      <c r="H8" s="896"/>
      <c r="I8" s="896"/>
    </row>
    <row r="9" spans="1:10" ht="53.25" customHeight="1" x14ac:dyDescent="0.25">
      <c r="A9" s="392">
        <v>1</v>
      </c>
      <c r="B9" s="393" t="s">
        <v>915</v>
      </c>
      <c r="C9" s="317" t="s">
        <v>338</v>
      </c>
      <c r="D9" s="317">
        <v>6</v>
      </c>
      <c r="E9" s="387"/>
      <c r="F9" s="317">
        <v>240</v>
      </c>
      <c r="G9" s="387">
        <f>SUM(F9/12)</f>
        <v>20</v>
      </c>
      <c r="H9" s="387">
        <f>SUM(E9*G9)</f>
        <v>0</v>
      </c>
      <c r="I9" s="436">
        <f>SUM(H9*12)</f>
        <v>0</v>
      </c>
      <c r="J9" s="373"/>
    </row>
    <row r="10" spans="1:10" ht="37.5" customHeight="1" x14ac:dyDescent="0.25">
      <c r="A10" s="354">
        <v>2</v>
      </c>
      <c r="B10" s="395" t="s">
        <v>347</v>
      </c>
      <c r="C10" s="317" t="s">
        <v>339</v>
      </c>
      <c r="D10" s="317">
        <v>12</v>
      </c>
      <c r="E10" s="387"/>
      <c r="F10" s="317">
        <v>60</v>
      </c>
      <c r="G10" s="387">
        <f t="shared" ref="G10:G14" si="0">SUM(F10/12)</f>
        <v>5</v>
      </c>
      <c r="H10" s="387">
        <f t="shared" ref="H10:H14" si="1">SUM(E10*G10)</f>
        <v>0</v>
      </c>
      <c r="I10" s="436">
        <f t="shared" ref="I10:I15" si="2">SUM(H10*12)</f>
        <v>0</v>
      </c>
      <c r="J10" s="373"/>
    </row>
    <row r="11" spans="1:10" ht="24" customHeight="1" x14ac:dyDescent="0.25">
      <c r="A11" s="354">
        <v>3</v>
      </c>
      <c r="B11" s="394" t="s">
        <v>341</v>
      </c>
      <c r="C11" s="317" t="s">
        <v>338</v>
      </c>
      <c r="D11" s="317">
        <v>2</v>
      </c>
      <c r="E11" s="387"/>
      <c r="F11" s="317">
        <v>66</v>
      </c>
      <c r="G11" s="387">
        <f t="shared" si="0"/>
        <v>5.5</v>
      </c>
      <c r="H11" s="387">
        <f t="shared" si="1"/>
        <v>0</v>
      </c>
      <c r="I11" s="436">
        <f t="shared" si="2"/>
        <v>0</v>
      </c>
      <c r="J11" s="373"/>
    </row>
    <row r="12" spans="1:10" ht="24" customHeight="1" x14ac:dyDescent="0.25">
      <c r="A12" s="354">
        <v>4</v>
      </c>
      <c r="B12" s="394" t="s">
        <v>342</v>
      </c>
      <c r="C12" s="317" t="s">
        <v>338</v>
      </c>
      <c r="D12" s="317">
        <v>6</v>
      </c>
      <c r="E12" s="387"/>
      <c r="F12" s="317">
        <v>216</v>
      </c>
      <c r="G12" s="387">
        <f t="shared" si="0"/>
        <v>18</v>
      </c>
      <c r="H12" s="387">
        <f t="shared" si="1"/>
        <v>0</v>
      </c>
      <c r="I12" s="436">
        <f t="shared" si="2"/>
        <v>0</v>
      </c>
      <c r="J12" s="373"/>
    </row>
    <row r="13" spans="1:10" ht="39.75" customHeight="1" x14ac:dyDescent="0.25">
      <c r="A13" s="392">
        <v>5</v>
      </c>
      <c r="B13" s="394" t="s">
        <v>343</v>
      </c>
      <c r="C13" s="317" t="s">
        <v>339</v>
      </c>
      <c r="D13" s="317">
        <v>12</v>
      </c>
      <c r="E13" s="387"/>
      <c r="F13" s="317">
        <v>54</v>
      </c>
      <c r="G13" s="387">
        <f t="shared" si="0"/>
        <v>4.5</v>
      </c>
      <c r="H13" s="387">
        <f t="shared" si="1"/>
        <v>0</v>
      </c>
      <c r="I13" s="436">
        <f t="shared" si="2"/>
        <v>0</v>
      </c>
      <c r="J13" s="373"/>
    </row>
    <row r="14" spans="1:10" ht="28.5" customHeight="1" x14ac:dyDescent="0.25">
      <c r="A14" s="392">
        <v>6</v>
      </c>
      <c r="B14" s="394" t="s">
        <v>344</v>
      </c>
      <c r="C14" s="317" t="s">
        <v>339</v>
      </c>
      <c r="D14" s="317">
        <v>12</v>
      </c>
      <c r="E14" s="387"/>
      <c r="F14" s="317">
        <v>54</v>
      </c>
      <c r="G14" s="387">
        <f t="shared" si="0"/>
        <v>4.5</v>
      </c>
      <c r="H14" s="387">
        <f t="shared" si="1"/>
        <v>0</v>
      </c>
      <c r="I14" s="436">
        <f t="shared" si="2"/>
        <v>0</v>
      </c>
      <c r="J14" s="373"/>
    </row>
    <row r="15" spans="1:10" ht="36.75" customHeight="1" x14ac:dyDescent="0.25">
      <c r="A15" s="392">
        <v>7</v>
      </c>
      <c r="B15" s="394" t="s">
        <v>924</v>
      </c>
      <c r="C15" s="317" t="s">
        <v>339</v>
      </c>
      <c r="D15" s="317">
        <v>4</v>
      </c>
      <c r="E15" s="387"/>
      <c r="F15" s="317">
        <v>360</v>
      </c>
      <c r="G15" s="387">
        <f t="shared" ref="G15" si="3">SUM(F15/12)</f>
        <v>30</v>
      </c>
      <c r="H15" s="387">
        <f t="shared" ref="H15" si="4">SUM(E15*G15)</f>
        <v>0</v>
      </c>
      <c r="I15" s="436">
        <f t="shared" si="2"/>
        <v>0</v>
      </c>
      <c r="J15" s="373"/>
    </row>
    <row r="16" spans="1:10" ht="38.25" customHeight="1" x14ac:dyDescent="0.25">
      <c r="A16" s="392">
        <v>10</v>
      </c>
      <c r="B16" s="394" t="s">
        <v>901</v>
      </c>
      <c r="C16" s="317" t="s">
        <v>339</v>
      </c>
      <c r="D16" s="317">
        <v>12</v>
      </c>
      <c r="E16" s="387"/>
      <c r="F16" s="317">
        <v>4</v>
      </c>
      <c r="G16" s="387">
        <f t="shared" ref="G16:G22" si="5">SUM(F16/12)</f>
        <v>0.33333333333333331</v>
      </c>
      <c r="H16" s="387">
        <f t="shared" ref="H16:H22" si="6">SUM(E16*G16)</f>
        <v>0</v>
      </c>
      <c r="I16" s="436">
        <f t="shared" ref="I16:I22" si="7">SUM(H16*12)</f>
        <v>0</v>
      </c>
      <c r="J16" s="373"/>
    </row>
    <row r="17" spans="1:10" ht="54.75" customHeight="1" x14ac:dyDescent="0.25">
      <c r="A17" s="392">
        <v>11</v>
      </c>
      <c r="B17" s="394" t="s">
        <v>902</v>
      </c>
      <c r="C17" s="317" t="s">
        <v>339</v>
      </c>
      <c r="D17" s="317">
        <v>12</v>
      </c>
      <c r="E17" s="387"/>
      <c r="F17" s="317">
        <v>4</v>
      </c>
      <c r="G17" s="387">
        <f t="shared" si="5"/>
        <v>0.33333333333333331</v>
      </c>
      <c r="H17" s="387">
        <f t="shared" si="6"/>
        <v>0</v>
      </c>
      <c r="I17" s="436">
        <f t="shared" si="7"/>
        <v>0</v>
      </c>
      <c r="J17" s="373"/>
    </row>
    <row r="18" spans="1:10" ht="37.5" customHeight="1" x14ac:dyDescent="0.25">
      <c r="A18" s="392">
        <v>12</v>
      </c>
      <c r="B18" s="394" t="s">
        <v>903</v>
      </c>
      <c r="C18" s="317" t="s">
        <v>339</v>
      </c>
      <c r="D18" s="317">
        <v>12</v>
      </c>
      <c r="E18" s="451"/>
      <c r="F18" s="317">
        <v>4</v>
      </c>
      <c r="G18" s="387">
        <f t="shared" si="5"/>
        <v>0.33333333333333331</v>
      </c>
      <c r="H18" s="387">
        <f t="shared" si="6"/>
        <v>0</v>
      </c>
      <c r="I18" s="436">
        <f t="shared" si="7"/>
        <v>0</v>
      </c>
      <c r="J18" s="373"/>
    </row>
    <row r="19" spans="1:10" ht="26.25" customHeight="1" x14ac:dyDescent="0.25">
      <c r="A19" s="392">
        <v>13</v>
      </c>
      <c r="B19" s="394" t="s">
        <v>904</v>
      </c>
      <c r="C19" s="317" t="s">
        <v>339</v>
      </c>
      <c r="D19" s="317">
        <v>12</v>
      </c>
      <c r="E19" s="387"/>
      <c r="F19" s="317">
        <v>4</v>
      </c>
      <c r="G19" s="387">
        <f t="shared" si="5"/>
        <v>0.33333333333333331</v>
      </c>
      <c r="H19" s="387">
        <f t="shared" si="6"/>
        <v>0</v>
      </c>
      <c r="I19" s="436">
        <f t="shared" si="7"/>
        <v>0</v>
      </c>
      <c r="J19" s="373"/>
    </row>
    <row r="20" spans="1:10" ht="36" customHeight="1" x14ac:dyDescent="0.25">
      <c r="A20" s="392">
        <v>14</v>
      </c>
      <c r="B20" s="394" t="s">
        <v>905</v>
      </c>
      <c r="C20" s="317" t="s">
        <v>339</v>
      </c>
      <c r="D20" s="317">
        <v>12</v>
      </c>
      <c r="E20" s="387"/>
      <c r="F20" s="317">
        <v>4</v>
      </c>
      <c r="G20" s="387">
        <f t="shared" si="5"/>
        <v>0.33333333333333331</v>
      </c>
      <c r="H20" s="387">
        <f t="shared" si="6"/>
        <v>0</v>
      </c>
      <c r="I20" s="436">
        <f t="shared" si="7"/>
        <v>0</v>
      </c>
      <c r="J20" s="373"/>
    </row>
    <row r="21" spans="1:10" ht="40.5" customHeight="1" x14ac:dyDescent="0.25">
      <c r="A21" s="392">
        <v>15</v>
      </c>
      <c r="B21" s="394" t="s">
        <v>906</v>
      </c>
      <c r="C21" s="317" t="s">
        <v>339</v>
      </c>
      <c r="D21" s="452">
        <v>12</v>
      </c>
      <c r="E21" s="387"/>
      <c r="F21" s="452">
        <v>4</v>
      </c>
      <c r="G21" s="387">
        <f t="shared" si="5"/>
        <v>0.33333333333333331</v>
      </c>
      <c r="H21" s="387">
        <f t="shared" si="6"/>
        <v>0</v>
      </c>
      <c r="I21" s="436">
        <f t="shared" si="7"/>
        <v>0</v>
      </c>
      <c r="J21" s="373"/>
    </row>
    <row r="22" spans="1:10" ht="24" customHeight="1" x14ac:dyDescent="0.25">
      <c r="A22" s="392">
        <v>16</v>
      </c>
      <c r="B22" s="394" t="s">
        <v>907</v>
      </c>
      <c r="C22" s="317" t="s">
        <v>339</v>
      </c>
      <c r="D22" s="453">
        <v>12</v>
      </c>
      <c r="E22" s="387"/>
      <c r="F22" s="453">
        <v>4</v>
      </c>
      <c r="G22" s="387">
        <f t="shared" si="5"/>
        <v>0.33333333333333331</v>
      </c>
      <c r="H22" s="387">
        <f t="shared" si="6"/>
        <v>0</v>
      </c>
      <c r="I22" s="436">
        <f t="shared" si="7"/>
        <v>0</v>
      </c>
      <c r="J22" s="373"/>
    </row>
    <row r="23" spans="1:10" ht="25.5" customHeight="1" x14ac:dyDescent="0.3">
      <c r="A23" s="374"/>
      <c r="B23" s="375"/>
      <c r="C23" s="376"/>
      <c r="D23" s="388"/>
      <c r="E23" s="433"/>
      <c r="F23" s="390"/>
      <c r="G23" s="433"/>
      <c r="H23" s="915" t="s">
        <v>857</v>
      </c>
      <c r="I23" s="915"/>
      <c r="J23" s="373"/>
    </row>
    <row r="24" spans="1:10" ht="25.5" customHeight="1" x14ac:dyDescent="0.25">
      <c r="C24" s="161"/>
      <c r="D24" s="880" t="s">
        <v>782</v>
      </c>
      <c r="E24" s="880"/>
      <c r="F24" s="880"/>
      <c r="G24" s="880"/>
      <c r="H24" s="349">
        <f>SUM(H9:H22)</f>
        <v>0</v>
      </c>
      <c r="I24" s="349">
        <f>SUM(I9:I22)</f>
        <v>0</v>
      </c>
      <c r="J24" s="373"/>
    </row>
    <row r="25" spans="1:10" ht="25.5" customHeight="1" x14ac:dyDescent="0.25">
      <c r="C25" s="161"/>
      <c r="D25" s="880" t="s">
        <v>813</v>
      </c>
      <c r="E25" s="880"/>
      <c r="F25" s="880"/>
      <c r="G25" s="880"/>
      <c r="H25" s="908">
        <f>SUM(I9:I22)</f>
        <v>0</v>
      </c>
      <c r="I25" s="909"/>
    </row>
    <row r="26" spans="1:10" ht="25.5" customHeight="1" x14ac:dyDescent="0.25">
      <c r="C26" s="161"/>
      <c r="D26" s="880" t="s">
        <v>420</v>
      </c>
      <c r="E26" s="880"/>
      <c r="F26" s="880"/>
      <c r="G26" s="880"/>
      <c r="H26" s="908">
        <f>SUM(H25/12)</f>
        <v>0</v>
      </c>
      <c r="I26" s="909"/>
    </row>
    <row r="27" spans="1:10" ht="25.5" customHeight="1" thickBot="1" x14ac:dyDescent="0.3">
      <c r="A27" s="396"/>
      <c r="B27" s="361"/>
      <c r="C27" s="361"/>
      <c r="D27" s="891" t="s">
        <v>824</v>
      </c>
      <c r="E27" s="891"/>
      <c r="F27" s="891"/>
      <c r="G27" s="891"/>
      <c r="H27" s="914">
        <v>60</v>
      </c>
      <c r="I27" s="914"/>
      <c r="J27" s="373"/>
    </row>
    <row r="28" spans="1:10" ht="25.5" customHeight="1" thickBot="1" x14ac:dyDescent="0.3">
      <c r="D28" s="888" t="s">
        <v>859</v>
      </c>
      <c r="E28" s="888"/>
      <c r="F28" s="888"/>
      <c r="G28" s="911"/>
      <c r="H28" s="912">
        <f>SUM(H26/H27)</f>
        <v>0</v>
      </c>
      <c r="I28" s="913"/>
    </row>
  </sheetData>
  <mergeCells count="19">
    <mergeCell ref="D25:G25"/>
    <mergeCell ref="H25:I25"/>
    <mergeCell ref="H23:I23"/>
    <mergeCell ref="D24:G24"/>
    <mergeCell ref="E3:E8"/>
    <mergeCell ref="F3:F8"/>
    <mergeCell ref="G3:G8"/>
    <mergeCell ref="H3:H8"/>
    <mergeCell ref="D28:G28"/>
    <mergeCell ref="H28:I28"/>
    <mergeCell ref="D27:G27"/>
    <mergeCell ref="H27:I27"/>
    <mergeCell ref="D26:G26"/>
    <mergeCell ref="H26:I26"/>
    <mergeCell ref="A3:A8"/>
    <mergeCell ref="B3:B8"/>
    <mergeCell ref="D3:D8"/>
    <mergeCell ref="C3:C8"/>
    <mergeCell ref="I3:I8"/>
  </mergeCells>
  <printOptions horizontalCentered="1"/>
  <pageMargins left="0.51181102362204722" right="0.51181102362204722" top="0.59055118110236227" bottom="0.59055118110236227" header="0" footer="0"/>
  <pageSetup paperSize="9" scale="66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14"/>
  <sheetViews>
    <sheetView zoomScaleNormal="100" zoomScaleSheetLayoutView="85" workbookViewId="0">
      <pane ySplit="3" topLeftCell="A7" activePane="bottomLeft" state="frozen"/>
      <selection pane="bottomLeft" activeCell="H12" sqref="H12:I12"/>
    </sheetView>
  </sheetViews>
  <sheetFormatPr defaultColWidth="9.140625" defaultRowHeight="15" x14ac:dyDescent="0.25"/>
  <cols>
    <col min="1" max="1" width="9.28515625" style="138" customWidth="1"/>
    <col min="2" max="2" width="52.7109375" style="138" customWidth="1"/>
    <col min="3" max="3" width="11.5703125" style="138" customWidth="1"/>
    <col min="4" max="4" width="11.42578125" style="138" customWidth="1"/>
    <col min="5" max="5" width="11.7109375" style="138" customWidth="1"/>
    <col min="6" max="6" width="12.28515625" style="156" bestFit="1" customWidth="1"/>
    <col min="7" max="7" width="11.5703125" style="138" bestFit="1" customWidth="1"/>
    <col min="8" max="8" width="17.5703125" style="138" bestFit="1" customWidth="1"/>
    <col min="9" max="9" width="17" style="138" customWidth="1"/>
    <col min="10" max="10" width="9.140625" style="138"/>
    <col min="11" max="11" width="14.85546875" style="138" customWidth="1"/>
    <col min="12" max="16384" width="9.140625" style="138"/>
  </cols>
  <sheetData>
    <row r="1" spans="1:9" ht="30" x14ac:dyDescent="0.4">
      <c r="A1" s="456" t="s">
        <v>926</v>
      </c>
    </row>
    <row r="3" spans="1:9" ht="132.75" customHeight="1" x14ac:dyDescent="0.25">
      <c r="A3" s="173" t="s">
        <v>178</v>
      </c>
      <c r="B3" s="173" t="s">
        <v>788</v>
      </c>
      <c r="C3" s="173" t="s">
        <v>783</v>
      </c>
      <c r="D3" s="173" t="s">
        <v>784</v>
      </c>
      <c r="E3" s="89" t="s">
        <v>175</v>
      </c>
      <c r="F3" s="151" t="s">
        <v>329</v>
      </c>
      <c r="G3" s="89" t="s">
        <v>330</v>
      </c>
      <c r="H3" s="89" t="s">
        <v>331</v>
      </c>
      <c r="I3" s="89" t="s">
        <v>785</v>
      </c>
    </row>
    <row r="4" spans="1:9" s="509" customFormat="1" ht="32.25" customHeight="1" x14ac:dyDescent="0.25">
      <c r="A4" s="508">
        <v>1</v>
      </c>
      <c r="B4" s="508" t="s">
        <v>919</v>
      </c>
      <c r="C4" s="510" t="s">
        <v>812</v>
      </c>
      <c r="D4" s="450">
        <v>3000</v>
      </c>
      <c r="E4" s="443">
        <v>0</v>
      </c>
      <c r="F4" s="457">
        <v>3000</v>
      </c>
      <c r="G4" s="444">
        <f t="shared" ref="G4:G5" si="0">SUM(F4/12)</f>
        <v>250</v>
      </c>
      <c r="H4" s="444">
        <f t="shared" ref="H4:H5" si="1">SUM(E4*G4)</f>
        <v>0</v>
      </c>
      <c r="I4" s="444">
        <f t="shared" ref="I4:I5" si="2">SUM(E4*F4)</f>
        <v>0</v>
      </c>
    </row>
    <row r="5" spans="1:9" s="509" customFormat="1" ht="90.75" customHeight="1" thickBot="1" x14ac:dyDescent="0.3">
      <c r="A5" s="508">
        <v>2</v>
      </c>
      <c r="B5" s="508" t="s">
        <v>825</v>
      </c>
      <c r="C5" s="510" t="s">
        <v>812</v>
      </c>
      <c r="D5" s="445">
        <v>4032</v>
      </c>
      <c r="E5" s="446">
        <v>0</v>
      </c>
      <c r="F5" s="458">
        <v>4032</v>
      </c>
      <c r="G5" s="447">
        <f t="shared" si="0"/>
        <v>336</v>
      </c>
      <c r="H5" s="447">
        <f t="shared" si="1"/>
        <v>0</v>
      </c>
      <c r="I5" s="447">
        <f t="shared" si="2"/>
        <v>0</v>
      </c>
    </row>
    <row r="6" spans="1:9" ht="23.25" customHeight="1" x14ac:dyDescent="0.25">
      <c r="A6" s="152"/>
      <c r="B6" s="152"/>
      <c r="C6" s="152"/>
      <c r="D6" s="445"/>
      <c r="E6" s="448">
        <f>SUM(E4:E5)</f>
        <v>0</v>
      </c>
      <c r="F6" s="459">
        <f>SUM(F4:F5)</f>
        <v>7032</v>
      </c>
      <c r="G6" s="448">
        <f>SUM(G4:G5)</f>
        <v>586</v>
      </c>
      <c r="H6" s="448">
        <f>SUM(H4:H5)</f>
        <v>0</v>
      </c>
      <c r="I6" s="449">
        <f>SUM(I4:I5)</f>
        <v>0</v>
      </c>
    </row>
    <row r="7" spans="1:9" ht="25.5" customHeight="1" thickBot="1" x14ac:dyDescent="0.3">
      <c r="A7" s="152"/>
      <c r="B7" s="152"/>
      <c r="C7" s="152"/>
      <c r="D7" s="152"/>
      <c r="E7" s="167"/>
      <c r="F7" s="168"/>
      <c r="G7" s="167"/>
      <c r="H7" s="167"/>
      <c r="I7" s="169"/>
    </row>
    <row r="8" spans="1:9" ht="24" customHeight="1" x14ac:dyDescent="0.25">
      <c r="E8" s="916"/>
      <c r="F8" s="916"/>
      <c r="G8" s="916"/>
      <c r="H8" s="464" t="s">
        <v>799</v>
      </c>
      <c r="I8" s="464" t="s">
        <v>800</v>
      </c>
    </row>
    <row r="9" spans="1:9" ht="20.25" customHeight="1" x14ac:dyDescent="0.25">
      <c r="D9" s="865" t="s">
        <v>782</v>
      </c>
      <c r="E9" s="865"/>
      <c r="F9" s="865"/>
      <c r="G9" s="865"/>
      <c r="H9" s="460">
        <f>SUM(H4:H5)</f>
        <v>0</v>
      </c>
      <c r="I9" s="460">
        <f>SUM(I4:I5)</f>
        <v>0</v>
      </c>
    </row>
    <row r="10" spans="1:9" ht="20.25" customHeight="1" x14ac:dyDescent="0.25">
      <c r="D10" s="865" t="s">
        <v>813</v>
      </c>
      <c r="E10" s="865"/>
      <c r="F10" s="865"/>
      <c r="G10" s="865"/>
      <c r="H10" s="917">
        <f>SUM(I6:I8)</f>
        <v>0</v>
      </c>
      <c r="I10" s="918"/>
    </row>
    <row r="11" spans="1:9" ht="20.25" customHeight="1" x14ac:dyDescent="0.25">
      <c r="D11" s="921" t="s">
        <v>794</v>
      </c>
      <c r="E11" s="922"/>
      <c r="F11" s="922"/>
      <c r="G11" s="923"/>
      <c r="H11" s="461">
        <v>0</v>
      </c>
      <c r="I11" s="462">
        <f>SUM(H10*H11)</f>
        <v>0</v>
      </c>
    </row>
    <row r="12" spans="1:9" ht="20.25" customHeight="1" thickBot="1" x14ac:dyDescent="0.3">
      <c r="D12" s="921" t="s">
        <v>805</v>
      </c>
      <c r="E12" s="922"/>
      <c r="F12" s="922"/>
      <c r="G12" s="923"/>
      <c r="H12" s="924">
        <f>SUM(H10+I11)</f>
        <v>0</v>
      </c>
      <c r="I12" s="925"/>
    </row>
    <row r="13" spans="1:9" ht="20.25" customHeight="1" thickBot="1" x14ac:dyDescent="0.3">
      <c r="D13" s="865" t="s">
        <v>420</v>
      </c>
      <c r="E13" s="865"/>
      <c r="F13" s="865"/>
      <c r="G13" s="921"/>
      <c r="H13" s="919">
        <f>SUM(H12/12)</f>
        <v>0</v>
      </c>
      <c r="I13" s="920"/>
    </row>
    <row r="14" spans="1:9" ht="15.75" customHeight="1" x14ac:dyDescent="0.25"/>
  </sheetData>
  <autoFilter ref="A3:I7"/>
  <mergeCells count="9">
    <mergeCell ref="E8:G8"/>
    <mergeCell ref="H10:I10"/>
    <mergeCell ref="H13:I13"/>
    <mergeCell ref="D10:G10"/>
    <mergeCell ref="D13:G13"/>
    <mergeCell ref="D9:G9"/>
    <mergeCell ref="D12:G12"/>
    <mergeCell ref="D11:G11"/>
    <mergeCell ref="H12:I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6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B176" sqref="B176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737"/>
      <c r="B5" s="738"/>
      <c r="C5" s="738"/>
      <c r="D5" s="739"/>
      <c r="E5" s="739"/>
      <c r="F5" s="740"/>
      <c r="G5" s="740"/>
    </row>
    <row r="6" spans="1:7" ht="15.75" x14ac:dyDescent="0.2">
      <c r="A6" s="741" t="s">
        <v>870</v>
      </c>
      <c r="B6" s="742"/>
      <c r="C6" s="742"/>
      <c r="D6" s="742"/>
      <c r="E6" s="742"/>
      <c r="F6" s="742"/>
    </row>
    <row r="7" spans="1:7" x14ac:dyDescent="0.2">
      <c r="A7" s="188" t="s">
        <v>863</v>
      </c>
      <c r="B7" s="189"/>
      <c r="C7" s="189"/>
      <c r="D7" s="189"/>
      <c r="E7" s="189"/>
      <c r="F7" s="189"/>
    </row>
    <row r="8" spans="1:7" x14ac:dyDescent="0.2">
      <c r="A8" s="190"/>
      <c r="B8" s="190"/>
      <c r="C8" s="190"/>
      <c r="D8" s="190"/>
      <c r="E8" s="190"/>
      <c r="F8" s="191"/>
    </row>
    <row r="9" spans="1:7" x14ac:dyDescent="0.2">
      <c r="A9" s="190"/>
      <c r="B9" s="192" t="s">
        <v>119</v>
      </c>
      <c r="C9" s="743" t="s">
        <v>869</v>
      </c>
      <c r="D9" s="743"/>
      <c r="E9" s="743"/>
      <c r="F9" s="743"/>
    </row>
    <row r="10" spans="1:7" x14ac:dyDescent="0.2">
      <c r="A10" s="190"/>
      <c r="B10" s="192" t="s">
        <v>120</v>
      </c>
      <c r="C10" s="743"/>
      <c r="D10" s="743"/>
      <c r="E10" s="743"/>
      <c r="F10" s="743"/>
    </row>
    <row r="11" spans="1:7" x14ac:dyDescent="0.2">
      <c r="A11" s="190"/>
      <c r="B11" s="192" t="s">
        <v>0</v>
      </c>
      <c r="C11" s="743"/>
      <c r="D11" s="743"/>
      <c r="E11" s="743"/>
      <c r="F11" s="743"/>
    </row>
    <row r="12" spans="1:7" x14ac:dyDescent="0.2">
      <c r="A12" s="190"/>
      <c r="B12" s="190"/>
      <c r="C12" s="190"/>
      <c r="D12" s="190"/>
      <c r="E12" s="190"/>
      <c r="F12" s="191"/>
    </row>
    <row r="13" spans="1:7" x14ac:dyDescent="0.2">
      <c r="A13" s="693" t="s">
        <v>1</v>
      </c>
      <c r="B13" s="693"/>
      <c r="C13" s="693"/>
      <c r="D13" s="693"/>
      <c r="E13" s="693"/>
      <c r="F13" s="693"/>
    </row>
    <row r="14" spans="1:7" x14ac:dyDescent="0.2">
      <c r="A14" s="193" t="s">
        <v>27</v>
      </c>
      <c r="B14" s="194" t="s">
        <v>2</v>
      </c>
      <c r="C14" s="195"/>
      <c r="D14" s="195"/>
      <c r="E14" s="195"/>
      <c r="F14" s="196"/>
    </row>
    <row r="15" spans="1:7" x14ac:dyDescent="0.2">
      <c r="A15" s="193" t="s">
        <v>28</v>
      </c>
      <c r="B15" s="197" t="s">
        <v>3</v>
      </c>
      <c r="C15" s="198"/>
      <c r="D15" s="198"/>
      <c r="E15" s="198"/>
      <c r="F15" s="383" t="s">
        <v>279</v>
      </c>
    </row>
    <row r="16" spans="1:7" x14ac:dyDescent="0.2">
      <c r="A16" s="199" t="s">
        <v>29</v>
      </c>
      <c r="B16" s="200" t="s">
        <v>209</v>
      </c>
      <c r="C16" s="201"/>
      <c r="D16" s="201"/>
      <c r="E16" s="202"/>
      <c r="F16" s="415"/>
    </row>
    <row r="17" spans="1:7" x14ac:dyDescent="0.2">
      <c r="A17" s="193" t="s">
        <v>30</v>
      </c>
      <c r="B17" s="203" t="s">
        <v>101</v>
      </c>
      <c r="C17" s="204"/>
      <c r="D17" s="204"/>
      <c r="E17" s="204"/>
      <c r="F17" s="353">
        <v>12</v>
      </c>
    </row>
    <row r="18" spans="1:7" x14ac:dyDescent="0.2">
      <c r="A18" s="190"/>
      <c r="B18" s="190"/>
      <c r="C18" s="190"/>
      <c r="D18" s="190"/>
      <c r="E18" s="190"/>
      <c r="F18" s="191"/>
    </row>
    <row r="19" spans="1:7" x14ac:dyDescent="0.2">
      <c r="A19" s="693" t="s">
        <v>31</v>
      </c>
      <c r="B19" s="693"/>
      <c r="C19" s="693"/>
      <c r="D19" s="693"/>
      <c r="E19" s="693"/>
      <c r="F19" s="693"/>
    </row>
    <row r="20" spans="1:7" ht="15" x14ac:dyDescent="0.2">
      <c r="A20" s="715" t="s">
        <v>32</v>
      </c>
      <c r="B20" s="716"/>
      <c r="C20" s="717"/>
      <c r="D20" s="715" t="s">
        <v>210</v>
      </c>
      <c r="E20" s="717"/>
      <c r="F20" s="205" t="s">
        <v>203</v>
      </c>
    </row>
    <row r="21" spans="1:7" ht="15" x14ac:dyDescent="0.2">
      <c r="A21" s="680" t="s">
        <v>289</v>
      </c>
      <c r="B21" s="724"/>
      <c r="C21" s="725"/>
      <c r="D21" s="689" t="s">
        <v>250</v>
      </c>
      <c r="E21" s="726"/>
      <c r="F21" s="416">
        <v>2</v>
      </c>
    </row>
    <row r="22" spans="1:7" x14ac:dyDescent="0.2">
      <c r="A22" s="190"/>
      <c r="B22" s="190"/>
      <c r="C22" s="190"/>
      <c r="D22" s="190"/>
      <c r="E22" s="190"/>
      <c r="F22" s="191"/>
    </row>
    <row r="23" spans="1:7" x14ac:dyDescent="0.2">
      <c r="A23" s="206" t="s">
        <v>4</v>
      </c>
      <c r="B23" s="207"/>
      <c r="C23" s="207"/>
      <c r="D23" s="207"/>
      <c r="E23" s="207"/>
      <c r="F23" s="207"/>
    </row>
    <row r="24" spans="1:7" x14ac:dyDescent="0.2">
      <c r="A24" s="208" t="s">
        <v>214</v>
      </c>
      <c r="B24" s="209"/>
      <c r="C24" s="209"/>
      <c r="D24" s="209"/>
      <c r="E24" s="209"/>
      <c r="F24" s="210"/>
    </row>
    <row r="25" spans="1:7" x14ac:dyDescent="0.2">
      <c r="A25" s="211">
        <v>1</v>
      </c>
      <c r="B25" s="203" t="s">
        <v>182</v>
      </c>
      <c r="C25" s="204"/>
      <c r="D25" s="204"/>
      <c r="E25" s="212"/>
      <c r="F25" s="273" t="s">
        <v>251</v>
      </c>
    </row>
    <row r="26" spans="1:7" ht="13.5" thickBot="1" x14ac:dyDescent="0.25">
      <c r="A26" s="193">
        <v>2</v>
      </c>
      <c r="B26" s="208" t="s">
        <v>181</v>
      </c>
      <c r="C26" s="213"/>
      <c r="D26" s="213"/>
      <c r="E26" s="214"/>
      <c r="F26" s="276" t="s">
        <v>864</v>
      </c>
    </row>
    <row r="27" spans="1:7" ht="13.5" thickBot="1" x14ac:dyDescent="0.25">
      <c r="A27" s="193">
        <v>3</v>
      </c>
      <c r="B27" s="194" t="s">
        <v>35</v>
      </c>
      <c r="C27" s="195"/>
      <c r="D27" s="195"/>
      <c r="E27" s="195"/>
      <c r="F27" s="511"/>
      <c r="G27" s="182"/>
    </row>
    <row r="28" spans="1:7" x14ac:dyDescent="0.2">
      <c r="A28" s="193">
        <v>4</v>
      </c>
      <c r="B28" s="194" t="s">
        <v>6</v>
      </c>
      <c r="C28" s="195"/>
      <c r="D28" s="195"/>
      <c r="E28" s="215"/>
      <c r="F28" s="271" t="s">
        <v>890</v>
      </c>
    </row>
    <row r="29" spans="1:7" x14ac:dyDescent="0.2">
      <c r="A29" s="193">
        <v>5</v>
      </c>
      <c r="B29" s="194" t="s">
        <v>7</v>
      </c>
      <c r="C29" s="195"/>
      <c r="D29" s="195"/>
      <c r="E29" s="215"/>
      <c r="F29" s="417"/>
    </row>
    <row r="30" spans="1:7" ht="15" x14ac:dyDescent="0.2">
      <c r="A30" s="216"/>
      <c r="B30" s="217"/>
      <c r="C30" s="217"/>
      <c r="D30" s="727" t="s">
        <v>865</v>
      </c>
      <c r="E30" s="726"/>
      <c r="F30" s="115">
        <v>1045</v>
      </c>
    </row>
    <row r="31" spans="1:7" s="37" customFormat="1" ht="13.5" x14ac:dyDescent="0.2">
      <c r="A31" s="218"/>
      <c r="B31" s="219"/>
      <c r="C31" s="220"/>
      <c r="D31" s="221"/>
      <c r="E31" s="221"/>
      <c r="F31" s="222"/>
    </row>
    <row r="32" spans="1:7" s="37" customFormat="1" ht="13.5" x14ac:dyDescent="0.2">
      <c r="A32" s="218"/>
      <c r="B32" s="219"/>
      <c r="C32" s="220"/>
      <c r="D32" s="221"/>
      <c r="E32" s="221"/>
      <c r="F32" s="222"/>
    </row>
    <row r="33" spans="1:7" x14ac:dyDescent="0.2">
      <c r="A33" s="216"/>
      <c r="B33" s="217"/>
      <c r="C33" s="217"/>
      <c r="D33" s="217"/>
      <c r="E33" s="223"/>
      <c r="F33" s="223"/>
    </row>
    <row r="34" spans="1:7" x14ac:dyDescent="0.2">
      <c r="A34" s="216"/>
      <c r="B34" s="217"/>
      <c r="C34" s="217"/>
      <c r="D34" s="217"/>
      <c r="E34" s="223"/>
      <c r="F34" s="223"/>
    </row>
    <row r="35" spans="1:7" x14ac:dyDescent="0.2">
      <c r="A35" s="216"/>
      <c r="B35" s="728" t="s">
        <v>36</v>
      </c>
      <c r="C35" s="728"/>
      <c r="D35" s="728"/>
      <c r="E35" s="728"/>
      <c r="F35" s="728"/>
    </row>
    <row r="36" spans="1:7" x14ac:dyDescent="0.2">
      <c r="A36" s="190"/>
      <c r="B36" s="190"/>
      <c r="C36" s="190"/>
      <c r="D36" s="190"/>
      <c r="E36" s="190"/>
      <c r="F36" s="191"/>
    </row>
    <row r="37" spans="1:7" ht="15" x14ac:dyDescent="0.2">
      <c r="A37" s="228">
        <v>1</v>
      </c>
      <c r="B37" s="680" t="s">
        <v>37</v>
      </c>
      <c r="C37" s="724"/>
      <c r="D37" s="706"/>
      <c r="E37" s="185" t="s">
        <v>8</v>
      </c>
      <c r="F37" s="184" t="s">
        <v>9</v>
      </c>
    </row>
    <row r="38" spans="1:7" ht="15" x14ac:dyDescent="0.2">
      <c r="A38" s="228" t="s">
        <v>27</v>
      </c>
      <c r="B38" s="690" t="s">
        <v>38</v>
      </c>
      <c r="C38" s="729"/>
      <c r="D38" s="730"/>
      <c r="E38" s="225"/>
      <c r="F38" s="115"/>
      <c r="G38" s="86"/>
    </row>
    <row r="39" spans="1:7" ht="15" x14ac:dyDescent="0.2">
      <c r="A39" s="228" t="s">
        <v>28</v>
      </c>
      <c r="B39" s="690" t="s">
        <v>807</v>
      </c>
      <c r="C39" s="729"/>
      <c r="D39" s="730"/>
      <c r="E39" s="183"/>
      <c r="F39" s="115"/>
      <c r="G39" s="86"/>
    </row>
    <row r="40" spans="1:7" ht="15" x14ac:dyDescent="0.2">
      <c r="A40" s="228" t="s">
        <v>29</v>
      </c>
      <c r="B40" s="731" t="s">
        <v>808</v>
      </c>
      <c r="C40" s="732"/>
      <c r="D40" s="733"/>
      <c r="E40" s="183"/>
      <c r="F40" s="115"/>
      <c r="G40" s="87"/>
    </row>
    <row r="41" spans="1:7" ht="15" x14ac:dyDescent="0.2">
      <c r="A41" s="236" t="s">
        <v>30</v>
      </c>
      <c r="B41" s="690" t="s">
        <v>809</v>
      </c>
      <c r="C41" s="729"/>
      <c r="D41" s="730"/>
      <c r="E41" s="183"/>
      <c r="F41" s="237"/>
      <c r="G41" s="87"/>
    </row>
    <row r="42" spans="1:7" ht="15" x14ac:dyDescent="0.2">
      <c r="A42" s="236" t="s">
        <v>42</v>
      </c>
      <c r="B42" s="734" t="s">
        <v>215</v>
      </c>
      <c r="C42" s="735"/>
      <c r="D42" s="736"/>
      <c r="E42" s="183"/>
      <c r="F42" s="115"/>
      <c r="G42" s="88"/>
    </row>
    <row r="43" spans="1:7" x14ac:dyDescent="0.2">
      <c r="A43" s="228" t="s">
        <v>43</v>
      </c>
      <c r="B43" s="238" t="s">
        <v>11</v>
      </c>
      <c r="C43" s="239"/>
      <c r="D43" s="240"/>
      <c r="E43" s="183"/>
      <c r="F43" s="115"/>
    </row>
    <row r="44" spans="1:7" ht="15" x14ac:dyDescent="0.2">
      <c r="A44" s="710" t="s">
        <v>26</v>
      </c>
      <c r="B44" s="711"/>
      <c r="C44" s="711"/>
      <c r="D44" s="711"/>
      <c r="E44" s="712"/>
      <c r="F44" s="185">
        <f>SUM(F38:F43)</f>
        <v>0</v>
      </c>
    </row>
    <row r="45" spans="1:7" ht="13.5" x14ac:dyDescent="0.2">
      <c r="A45" s="218"/>
      <c r="B45" s="702"/>
      <c r="C45" s="707"/>
      <c r="D45" s="707"/>
      <c r="E45" s="707"/>
      <c r="F45" s="707"/>
    </row>
    <row r="46" spans="1:7" x14ac:dyDescent="0.2">
      <c r="A46" s="220"/>
      <c r="B46" s="220"/>
      <c r="C46" s="221"/>
      <c r="D46" s="221"/>
      <c r="E46" s="221"/>
      <c r="F46" s="226"/>
    </row>
    <row r="47" spans="1:7" ht="13.5" x14ac:dyDescent="0.2">
      <c r="A47" s="218"/>
      <c r="B47" s="702"/>
      <c r="C47" s="707"/>
      <c r="D47" s="707"/>
      <c r="E47" s="707"/>
      <c r="F47" s="707"/>
    </row>
    <row r="48" spans="1:7" x14ac:dyDescent="0.2">
      <c r="A48" s="190"/>
      <c r="B48" s="190"/>
      <c r="C48" s="190"/>
      <c r="D48" s="190"/>
      <c r="E48" s="190"/>
      <c r="F48" s="191"/>
    </row>
    <row r="49" spans="1:6" x14ac:dyDescent="0.2">
      <c r="A49" s="713" t="s">
        <v>183</v>
      </c>
      <c r="B49" s="713"/>
      <c r="C49" s="713"/>
      <c r="D49" s="713"/>
      <c r="E49" s="713"/>
      <c r="F49" s="713"/>
    </row>
    <row r="50" spans="1:6" x14ac:dyDescent="0.2">
      <c r="A50" s="227"/>
      <c r="B50" s="227"/>
      <c r="C50" s="227"/>
      <c r="D50" s="227"/>
      <c r="E50" s="227"/>
      <c r="F50" s="227"/>
    </row>
    <row r="51" spans="1:6" ht="15" x14ac:dyDescent="0.2">
      <c r="A51" s="714" t="s">
        <v>184</v>
      </c>
      <c r="B51" s="709"/>
      <c r="C51" s="709"/>
      <c r="D51" s="709"/>
      <c r="E51" s="709"/>
      <c r="F51" s="709"/>
    </row>
    <row r="52" spans="1:6" ht="15" x14ac:dyDescent="0.2">
      <c r="A52" s="193" t="s">
        <v>185</v>
      </c>
      <c r="B52" s="715" t="s">
        <v>187</v>
      </c>
      <c r="C52" s="716"/>
      <c r="D52" s="717"/>
      <c r="E52" s="184" t="s">
        <v>8</v>
      </c>
      <c r="F52" s="224" t="s">
        <v>9</v>
      </c>
    </row>
    <row r="53" spans="1:6" ht="15" x14ac:dyDescent="0.2">
      <c r="A53" s="193" t="s">
        <v>27</v>
      </c>
      <c r="B53" s="718" t="s">
        <v>186</v>
      </c>
      <c r="C53" s="719"/>
      <c r="D53" s="720"/>
      <c r="E53" s="183"/>
      <c r="F53" s="115"/>
    </row>
    <row r="54" spans="1:6" ht="15" x14ac:dyDescent="0.2">
      <c r="A54" s="193" t="s">
        <v>28</v>
      </c>
      <c r="B54" s="718" t="s">
        <v>233</v>
      </c>
      <c r="C54" s="719"/>
      <c r="D54" s="721"/>
      <c r="E54" s="183"/>
      <c r="F54" s="115"/>
    </row>
    <row r="55" spans="1:6" ht="15" x14ac:dyDescent="0.2">
      <c r="A55" s="193"/>
      <c r="B55" s="715" t="s">
        <v>61</v>
      </c>
      <c r="C55" s="722"/>
      <c r="D55" s="723"/>
      <c r="E55" s="183">
        <f>SUM(E53:E54)</f>
        <v>0</v>
      </c>
      <c r="F55" s="224">
        <f>SUM(F53:F54)</f>
        <v>0</v>
      </c>
    </row>
    <row r="56" spans="1:6" x14ac:dyDescent="0.2">
      <c r="A56" s="228" t="s">
        <v>29</v>
      </c>
      <c r="B56" s="676" t="s">
        <v>205</v>
      </c>
      <c r="C56" s="676"/>
      <c r="D56" s="676"/>
      <c r="E56" s="183">
        <f>E55*E70</f>
        <v>0</v>
      </c>
      <c r="F56" s="115">
        <f>E56*$F$44</f>
        <v>0</v>
      </c>
    </row>
    <row r="57" spans="1:6" x14ac:dyDescent="0.2">
      <c r="A57" s="680" t="s">
        <v>56</v>
      </c>
      <c r="B57" s="681"/>
      <c r="C57" s="681"/>
      <c r="D57" s="681"/>
      <c r="E57" s="186">
        <f>SUM(E55:E56)</f>
        <v>0</v>
      </c>
      <c r="F57" s="224">
        <f>SUM(F55:F56)</f>
        <v>0</v>
      </c>
    </row>
    <row r="58" spans="1:6" ht="13.5" x14ac:dyDescent="0.2">
      <c r="A58" s="218"/>
      <c r="B58" s="702"/>
      <c r="C58" s="707"/>
      <c r="D58" s="707"/>
      <c r="E58" s="707"/>
      <c r="F58" s="707"/>
    </row>
    <row r="59" spans="1:6" ht="4.5" customHeight="1" x14ac:dyDescent="0.2">
      <c r="A59" s="229"/>
      <c r="B59" s="230"/>
      <c r="C59" s="230"/>
      <c r="D59" s="230"/>
      <c r="E59" s="231"/>
      <c r="F59" s="232"/>
    </row>
    <row r="60" spans="1:6" ht="31.5" customHeight="1" x14ac:dyDescent="0.2">
      <c r="A60" s="708" t="s">
        <v>234</v>
      </c>
      <c r="B60" s="709"/>
      <c r="C60" s="709"/>
      <c r="D60" s="709"/>
      <c r="E60" s="709"/>
      <c r="F60" s="709"/>
    </row>
    <row r="61" spans="1:6" x14ac:dyDescent="0.2">
      <c r="A61" s="184" t="s">
        <v>188</v>
      </c>
      <c r="B61" s="689" t="s">
        <v>207</v>
      </c>
      <c r="C61" s="689"/>
      <c r="D61" s="689"/>
      <c r="E61" s="184" t="s">
        <v>8</v>
      </c>
      <c r="F61" s="185" t="s">
        <v>9</v>
      </c>
    </row>
    <row r="62" spans="1:6" x14ac:dyDescent="0.2">
      <c r="A62" s="228" t="s">
        <v>27</v>
      </c>
      <c r="B62" s="669" t="s">
        <v>208</v>
      </c>
      <c r="C62" s="669"/>
      <c r="D62" s="669"/>
      <c r="E62" s="183"/>
      <c r="F62" s="115"/>
    </row>
    <row r="63" spans="1:6" x14ac:dyDescent="0.2">
      <c r="A63" s="228" t="s">
        <v>28</v>
      </c>
      <c r="B63" s="669" t="s">
        <v>18</v>
      </c>
      <c r="C63" s="669"/>
      <c r="D63" s="669"/>
      <c r="E63" s="183"/>
      <c r="F63" s="115"/>
    </row>
    <row r="64" spans="1:6" ht="13.5" x14ac:dyDescent="0.2">
      <c r="A64" s="228" t="s">
        <v>29</v>
      </c>
      <c r="B64" s="669" t="s">
        <v>204</v>
      </c>
      <c r="C64" s="669"/>
      <c r="D64" s="669"/>
      <c r="E64" s="183"/>
      <c r="F64" s="115"/>
    </row>
    <row r="65" spans="1:7" x14ac:dyDescent="0.2">
      <c r="A65" s="228" t="s">
        <v>30</v>
      </c>
      <c r="B65" s="669" t="s">
        <v>13</v>
      </c>
      <c r="C65" s="669"/>
      <c r="D65" s="669"/>
      <c r="E65" s="183"/>
      <c r="F65" s="115"/>
    </row>
    <row r="66" spans="1:7" x14ac:dyDescent="0.2">
      <c r="A66" s="228" t="s">
        <v>42</v>
      </c>
      <c r="B66" s="669" t="s">
        <v>235</v>
      </c>
      <c r="C66" s="669"/>
      <c r="D66" s="669"/>
      <c r="E66" s="183"/>
      <c r="F66" s="115"/>
    </row>
    <row r="67" spans="1:7" ht="15" x14ac:dyDescent="0.2">
      <c r="A67" s="228" t="s">
        <v>43</v>
      </c>
      <c r="B67" s="690" t="s">
        <v>190</v>
      </c>
      <c r="C67" s="698"/>
      <c r="D67" s="699"/>
      <c r="E67" s="183"/>
      <c r="F67" s="115"/>
    </row>
    <row r="68" spans="1:7" x14ac:dyDescent="0.2">
      <c r="A68" s="228" t="s">
        <v>44</v>
      </c>
      <c r="B68" s="669" t="s">
        <v>15</v>
      </c>
      <c r="C68" s="669"/>
      <c r="D68" s="669"/>
      <c r="E68" s="183"/>
      <c r="F68" s="115"/>
    </row>
    <row r="69" spans="1:7" x14ac:dyDescent="0.2">
      <c r="A69" s="228" t="s">
        <v>45</v>
      </c>
      <c r="B69" s="669" t="s">
        <v>16</v>
      </c>
      <c r="C69" s="669"/>
      <c r="D69" s="669"/>
      <c r="E69" s="183"/>
      <c r="F69" s="115"/>
    </row>
    <row r="70" spans="1:7" x14ac:dyDescent="0.2">
      <c r="A70" s="689" t="s">
        <v>56</v>
      </c>
      <c r="B70" s="689"/>
      <c r="C70" s="689"/>
      <c r="D70" s="689"/>
      <c r="E70" s="186">
        <f>SUM(E62:E69)</f>
        <v>0</v>
      </c>
      <c r="F70" s="185">
        <f>SUM(F62:F69)</f>
        <v>0</v>
      </c>
    </row>
    <row r="71" spans="1:7" s="37" customFormat="1" ht="13.5" x14ac:dyDescent="0.2">
      <c r="A71" s="233"/>
      <c r="B71" s="700"/>
      <c r="C71" s="701"/>
      <c r="D71" s="701"/>
      <c r="E71" s="701"/>
      <c r="F71" s="701"/>
    </row>
    <row r="72" spans="1:7" s="37" customFormat="1" ht="13.5" x14ac:dyDescent="0.2">
      <c r="A72" s="233"/>
      <c r="B72" s="702"/>
      <c r="C72" s="703"/>
      <c r="D72" s="703"/>
      <c r="E72" s="703"/>
      <c r="F72" s="703"/>
    </row>
    <row r="73" spans="1:7" x14ac:dyDescent="0.2">
      <c r="A73" s="229"/>
      <c r="B73" s="230"/>
      <c r="C73" s="230"/>
      <c r="D73" s="230"/>
      <c r="E73" s="231"/>
      <c r="F73" s="232"/>
      <c r="G73" s="35"/>
    </row>
    <row r="74" spans="1:7" ht="15" x14ac:dyDescent="0.2">
      <c r="A74" s="704" t="s">
        <v>193</v>
      </c>
      <c r="B74" s="705"/>
      <c r="C74" s="705"/>
      <c r="D74" s="705"/>
      <c r="E74" s="705"/>
      <c r="F74" s="705"/>
      <c r="G74" s="35"/>
    </row>
    <row r="75" spans="1:7" x14ac:dyDescent="0.2">
      <c r="A75" s="229"/>
      <c r="B75" s="230"/>
      <c r="C75" s="230"/>
      <c r="D75" s="230"/>
      <c r="E75" s="231"/>
      <c r="F75" s="232"/>
      <c r="G75" s="35"/>
    </row>
    <row r="76" spans="1:7" ht="15" x14ac:dyDescent="0.2">
      <c r="A76" s="184" t="s">
        <v>191</v>
      </c>
      <c r="B76" s="680" t="s">
        <v>47</v>
      </c>
      <c r="C76" s="706"/>
      <c r="D76" s="184" t="s">
        <v>173</v>
      </c>
      <c r="E76" s="184" t="s">
        <v>174</v>
      </c>
      <c r="F76" s="185" t="s">
        <v>9</v>
      </c>
    </row>
    <row r="77" spans="1:7" x14ac:dyDescent="0.2">
      <c r="A77" s="228" t="s">
        <v>27</v>
      </c>
      <c r="B77" s="690" t="s">
        <v>12</v>
      </c>
      <c r="C77" s="691"/>
      <c r="D77" s="234"/>
      <c r="E77" s="235"/>
      <c r="F77" s="115"/>
    </row>
    <row r="78" spans="1:7" x14ac:dyDescent="0.2">
      <c r="A78" s="228" t="s">
        <v>28</v>
      </c>
      <c r="B78" s="690" t="s">
        <v>216</v>
      </c>
      <c r="C78" s="691"/>
      <c r="D78" s="234"/>
      <c r="E78" s="235"/>
      <c r="F78" s="115"/>
    </row>
    <row r="79" spans="1:7" s="37" customFormat="1" x14ac:dyDescent="0.2">
      <c r="A79" s="228" t="s">
        <v>29</v>
      </c>
      <c r="B79" s="238" t="s">
        <v>212</v>
      </c>
      <c r="C79" s="239"/>
      <c r="D79" s="241"/>
      <c r="E79" s="242"/>
      <c r="F79" s="115"/>
    </row>
    <row r="80" spans="1:7" x14ac:dyDescent="0.2">
      <c r="A80" s="228" t="s">
        <v>30</v>
      </c>
      <c r="B80" s="690" t="s">
        <v>158</v>
      </c>
      <c r="C80" s="691"/>
      <c r="D80" s="691"/>
      <c r="E80" s="692"/>
      <c r="F80" s="115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</row>
    <row r="82" spans="1:7" x14ac:dyDescent="0.2">
      <c r="A82" s="228" t="s">
        <v>43</v>
      </c>
      <c r="B82" s="690" t="s">
        <v>48</v>
      </c>
      <c r="C82" s="691"/>
      <c r="D82" s="691"/>
      <c r="E82" s="692"/>
      <c r="F82" s="115"/>
      <c r="G82" s="182"/>
    </row>
    <row r="83" spans="1:7" x14ac:dyDescent="0.2">
      <c r="A83" s="228" t="s">
        <v>44</v>
      </c>
      <c r="B83" s="690" t="s">
        <v>11</v>
      </c>
      <c r="C83" s="691"/>
      <c r="D83" s="691"/>
      <c r="E83" s="692"/>
      <c r="F83" s="115"/>
    </row>
    <row r="84" spans="1:7" x14ac:dyDescent="0.2">
      <c r="A84" s="693" t="s">
        <v>56</v>
      </c>
      <c r="B84" s="693"/>
      <c r="C84" s="693"/>
      <c r="D84" s="693"/>
      <c r="E84" s="693"/>
      <c r="F84" s="185">
        <f>SUM(F77:F83)</f>
        <v>0</v>
      </c>
    </row>
    <row r="85" spans="1:7" ht="15" x14ac:dyDescent="0.2">
      <c r="A85" s="137"/>
      <c r="B85" s="694"/>
      <c r="C85" s="695"/>
      <c r="D85" s="695"/>
      <c r="E85" s="695"/>
      <c r="F85" s="695"/>
    </row>
    <row r="86" spans="1:7" ht="15" x14ac:dyDescent="0.2">
      <c r="A86" s="137"/>
      <c r="B86" s="696"/>
      <c r="C86" s="697"/>
      <c r="D86" s="697"/>
      <c r="E86" s="697"/>
      <c r="F86" s="697"/>
    </row>
    <row r="87" spans="1:7" x14ac:dyDescent="0.2">
      <c r="A87" s="137"/>
      <c r="B87" s="683"/>
      <c r="C87" s="684"/>
      <c r="D87" s="684"/>
      <c r="E87" s="684"/>
      <c r="F87" s="684"/>
    </row>
    <row r="88" spans="1:7" x14ac:dyDescent="0.2">
      <c r="A88" s="133"/>
      <c r="B88" s="133"/>
      <c r="C88" s="133"/>
      <c r="D88" s="133"/>
      <c r="E88" s="133"/>
      <c r="F88" s="117"/>
    </row>
    <row r="89" spans="1:7" x14ac:dyDescent="0.2">
      <c r="A89" s="685" t="s">
        <v>211</v>
      </c>
      <c r="B89" s="685"/>
      <c r="C89" s="685"/>
      <c r="D89" s="685"/>
      <c r="E89" s="685"/>
      <c r="F89" s="685"/>
    </row>
    <row r="90" spans="1:7" x14ac:dyDescent="0.2">
      <c r="A90" s="663" t="s">
        <v>192</v>
      </c>
      <c r="B90" s="664"/>
      <c r="C90" s="664"/>
      <c r="D90" s="664"/>
      <c r="E90" s="665"/>
      <c r="F90" s="31" t="s">
        <v>9</v>
      </c>
    </row>
    <row r="91" spans="1:7" x14ac:dyDescent="0.2">
      <c r="A91" s="28" t="s">
        <v>185</v>
      </c>
      <c r="B91" s="686" t="s">
        <v>187</v>
      </c>
      <c r="C91" s="687"/>
      <c r="D91" s="687"/>
      <c r="E91" s="688"/>
      <c r="F91" s="85">
        <f>F57</f>
        <v>0</v>
      </c>
    </row>
    <row r="92" spans="1:7" x14ac:dyDescent="0.2">
      <c r="A92" s="28" t="s">
        <v>188</v>
      </c>
      <c r="B92" s="686" t="s">
        <v>189</v>
      </c>
      <c r="C92" s="687"/>
      <c r="D92" s="687"/>
      <c r="E92" s="688"/>
      <c r="F92" s="85">
        <f>F70</f>
        <v>0</v>
      </c>
    </row>
    <row r="93" spans="1:7" x14ac:dyDescent="0.2">
      <c r="A93" s="28" t="s">
        <v>191</v>
      </c>
      <c r="B93" s="686" t="s">
        <v>47</v>
      </c>
      <c r="C93" s="687"/>
      <c r="D93" s="687"/>
      <c r="E93" s="688"/>
      <c r="F93" s="85">
        <f>F84</f>
        <v>0</v>
      </c>
    </row>
    <row r="94" spans="1:7" x14ac:dyDescent="0.2">
      <c r="A94" s="541" t="s">
        <v>56</v>
      </c>
      <c r="B94" s="542"/>
      <c r="C94" s="542"/>
      <c r="D94" s="542"/>
      <c r="E94" s="543"/>
      <c r="F94" s="85">
        <f>SUM(F91:F93)</f>
        <v>0</v>
      </c>
    </row>
    <row r="95" spans="1:7" x14ac:dyDescent="0.2">
      <c r="A95" s="133"/>
      <c r="B95" s="133"/>
      <c r="C95" s="133"/>
      <c r="D95" s="133"/>
      <c r="E95" s="133"/>
      <c r="F95" s="117"/>
    </row>
    <row r="96" spans="1:7" x14ac:dyDescent="0.2">
      <c r="A96" s="133"/>
      <c r="B96" s="133"/>
      <c r="C96" s="133"/>
      <c r="D96" s="133"/>
      <c r="E96" s="133"/>
      <c r="F96" s="117"/>
    </row>
    <row r="97" spans="1:8" x14ac:dyDescent="0.2">
      <c r="A97" s="673" t="s">
        <v>217</v>
      </c>
      <c r="B97" s="673"/>
      <c r="C97" s="673"/>
      <c r="D97" s="673"/>
      <c r="E97" s="673"/>
      <c r="F97" s="673"/>
      <c r="H97" s="35"/>
    </row>
    <row r="98" spans="1:8" x14ac:dyDescent="0.2">
      <c r="A98" s="118"/>
      <c r="B98" s="118"/>
      <c r="C98" s="118"/>
      <c r="D98" s="118"/>
      <c r="E98" s="118"/>
      <c r="F98" s="119"/>
    </row>
    <row r="99" spans="1:8" x14ac:dyDescent="0.2">
      <c r="A99" s="184">
        <v>3</v>
      </c>
      <c r="B99" s="689" t="s">
        <v>67</v>
      </c>
      <c r="C99" s="689"/>
      <c r="D99" s="689"/>
      <c r="E99" s="184" t="s">
        <v>8</v>
      </c>
      <c r="F99" s="185" t="s">
        <v>9</v>
      </c>
    </row>
    <row r="100" spans="1:8" x14ac:dyDescent="0.2">
      <c r="A100" s="228" t="s">
        <v>27</v>
      </c>
      <c r="B100" s="669" t="s">
        <v>218</v>
      </c>
      <c r="C100" s="669"/>
      <c r="D100" s="669"/>
      <c r="E100" s="183"/>
      <c r="F100" s="115"/>
      <c r="G100" s="35"/>
    </row>
    <row r="101" spans="1:8" x14ac:dyDescent="0.2">
      <c r="A101" s="228" t="s">
        <v>28</v>
      </c>
      <c r="B101" s="676" t="s">
        <v>219</v>
      </c>
      <c r="C101" s="676"/>
      <c r="D101" s="676"/>
      <c r="E101" s="183"/>
      <c r="F101" s="115"/>
    </row>
    <row r="102" spans="1:8" x14ac:dyDescent="0.2">
      <c r="A102" s="228" t="s">
        <v>29</v>
      </c>
      <c r="B102" s="676" t="s">
        <v>220</v>
      </c>
      <c r="C102" s="676"/>
      <c r="D102" s="676"/>
      <c r="E102" s="183"/>
      <c r="F102" s="115"/>
    </row>
    <row r="103" spans="1:8" x14ac:dyDescent="0.2">
      <c r="A103" s="228" t="s">
        <v>30</v>
      </c>
      <c r="B103" s="676" t="s">
        <v>221</v>
      </c>
      <c r="C103" s="676"/>
      <c r="D103" s="676"/>
      <c r="E103" s="183"/>
      <c r="F103" s="115"/>
    </row>
    <row r="104" spans="1:8" x14ac:dyDescent="0.2">
      <c r="A104" s="228" t="s">
        <v>42</v>
      </c>
      <c r="B104" s="676" t="s">
        <v>236</v>
      </c>
      <c r="C104" s="676"/>
      <c r="D104" s="676"/>
      <c r="E104" s="183"/>
      <c r="F104" s="115"/>
    </row>
    <row r="105" spans="1:8" x14ac:dyDescent="0.2">
      <c r="A105" s="228" t="s">
        <v>43</v>
      </c>
      <c r="B105" s="677" t="s">
        <v>222</v>
      </c>
      <c r="C105" s="678"/>
      <c r="D105" s="679"/>
      <c r="E105" s="183"/>
      <c r="F105" s="115"/>
    </row>
    <row r="106" spans="1:8" x14ac:dyDescent="0.2">
      <c r="A106" s="680" t="s">
        <v>56</v>
      </c>
      <c r="B106" s="681"/>
      <c r="C106" s="681"/>
      <c r="D106" s="682"/>
      <c r="E106" s="186">
        <f>SUM(E100:E105)</f>
        <v>0</v>
      </c>
      <c r="F106" s="185">
        <f>SUM(F100:F105)</f>
        <v>0</v>
      </c>
    </row>
    <row r="107" spans="1:8" x14ac:dyDescent="0.2">
      <c r="A107" s="133"/>
      <c r="B107" s="133"/>
      <c r="C107" s="133"/>
      <c r="D107" s="133"/>
      <c r="E107" s="133"/>
      <c r="F107" s="117"/>
    </row>
    <row r="108" spans="1:8" x14ac:dyDescent="0.2">
      <c r="A108" s="133"/>
      <c r="B108" s="133"/>
      <c r="C108" s="133"/>
      <c r="D108" s="133"/>
      <c r="E108" s="133"/>
      <c r="F108" s="117"/>
    </row>
    <row r="109" spans="1:8" x14ac:dyDescent="0.2">
      <c r="A109" s="673" t="s">
        <v>223</v>
      </c>
      <c r="B109" s="673"/>
      <c r="C109" s="673"/>
      <c r="D109" s="673"/>
      <c r="E109" s="673"/>
      <c r="F109" s="673"/>
    </row>
    <row r="110" spans="1:8" x14ac:dyDescent="0.2">
      <c r="A110" s="118"/>
      <c r="B110" s="118"/>
      <c r="C110" s="118"/>
      <c r="D110" s="118"/>
      <c r="E110" s="118"/>
      <c r="F110" s="120"/>
    </row>
    <row r="111" spans="1:8" x14ac:dyDescent="0.2">
      <c r="A111" s="673" t="s">
        <v>237</v>
      </c>
      <c r="B111" s="673"/>
      <c r="C111" s="673"/>
      <c r="D111" s="673"/>
      <c r="E111" s="673"/>
      <c r="F111" s="673"/>
    </row>
    <row r="112" spans="1:8" x14ac:dyDescent="0.2">
      <c r="A112" s="136"/>
      <c r="B112" s="136"/>
      <c r="C112" s="136"/>
      <c r="D112" s="136"/>
      <c r="E112" s="136"/>
      <c r="F112" s="136"/>
    </row>
    <row r="113" spans="1:9" x14ac:dyDescent="0.2">
      <c r="A113" s="135" t="s">
        <v>55</v>
      </c>
      <c r="B113" s="657" t="s">
        <v>238</v>
      </c>
      <c r="C113" s="658"/>
      <c r="D113" s="659"/>
      <c r="E113" s="135" t="s">
        <v>8</v>
      </c>
      <c r="F113" s="85" t="s">
        <v>9</v>
      </c>
    </row>
    <row r="114" spans="1:9" x14ac:dyDescent="0.2">
      <c r="A114" s="84" t="s">
        <v>27</v>
      </c>
      <c r="B114" s="571" t="s">
        <v>239</v>
      </c>
      <c r="C114" s="572"/>
      <c r="D114" s="573"/>
      <c r="E114" s="183"/>
      <c r="F114" s="134"/>
    </row>
    <row r="115" spans="1:9" x14ac:dyDescent="0.2">
      <c r="A115" s="84" t="s">
        <v>28</v>
      </c>
      <c r="B115" s="571" t="s">
        <v>240</v>
      </c>
      <c r="C115" s="572"/>
      <c r="D115" s="573"/>
      <c r="E115" s="183"/>
      <c r="F115" s="134"/>
    </row>
    <row r="116" spans="1:9" x14ac:dyDescent="0.2">
      <c r="A116" s="84" t="s">
        <v>29</v>
      </c>
      <c r="B116" s="571" t="s">
        <v>241</v>
      </c>
      <c r="C116" s="572"/>
      <c r="D116" s="573"/>
      <c r="E116" s="183"/>
      <c r="F116" s="134"/>
      <c r="I116" s="27"/>
    </row>
    <row r="117" spans="1:9" x14ac:dyDescent="0.2">
      <c r="A117" s="84" t="s">
        <v>30</v>
      </c>
      <c r="B117" s="569" t="s">
        <v>242</v>
      </c>
      <c r="C117" s="569"/>
      <c r="D117" s="569"/>
      <c r="E117" s="183"/>
      <c r="F117" s="134"/>
    </row>
    <row r="118" spans="1:9" x14ac:dyDescent="0.2">
      <c r="A118" s="84" t="s">
        <v>42</v>
      </c>
      <c r="B118" s="660" t="s">
        <v>243</v>
      </c>
      <c r="C118" s="661"/>
      <c r="D118" s="662"/>
      <c r="E118" s="183"/>
      <c r="F118" s="134"/>
      <c r="I118" s="27"/>
    </row>
    <row r="119" spans="1:9" x14ac:dyDescent="0.2">
      <c r="A119" s="84" t="s">
        <v>43</v>
      </c>
      <c r="B119" s="571" t="s">
        <v>244</v>
      </c>
      <c r="C119" s="572"/>
      <c r="D119" s="573"/>
      <c r="E119" s="183"/>
      <c r="F119" s="134"/>
    </row>
    <row r="120" spans="1:9" ht="15" x14ac:dyDescent="0.2">
      <c r="A120" s="98"/>
      <c r="B120" s="541" t="s">
        <v>61</v>
      </c>
      <c r="C120" s="674"/>
      <c r="D120" s="675"/>
      <c r="E120" s="3">
        <f>SUM(E114:E119)</f>
        <v>0</v>
      </c>
      <c r="F120" s="85">
        <f>SUM(F114:F119)</f>
        <v>0</v>
      </c>
    </row>
    <row r="121" spans="1:9" ht="13.5" x14ac:dyDescent="0.2">
      <c r="A121" s="131"/>
      <c r="B121" s="671"/>
      <c r="C121" s="672"/>
      <c r="D121" s="672"/>
      <c r="E121" s="672"/>
      <c r="F121" s="672"/>
    </row>
    <row r="122" spans="1:9" ht="13.5" x14ac:dyDescent="0.2">
      <c r="A122" s="131"/>
      <c r="B122" s="671"/>
      <c r="C122" s="672"/>
      <c r="D122" s="672"/>
      <c r="E122" s="672"/>
      <c r="F122" s="672"/>
    </row>
    <row r="123" spans="1:9" x14ac:dyDescent="0.2">
      <c r="A123" s="133"/>
      <c r="B123" s="133"/>
      <c r="C123" s="133"/>
      <c r="D123" s="133"/>
      <c r="E123" s="133"/>
      <c r="F123" s="117"/>
    </row>
    <row r="124" spans="1:9" x14ac:dyDescent="0.2">
      <c r="A124" s="673" t="s">
        <v>245</v>
      </c>
      <c r="B124" s="673"/>
      <c r="C124" s="673"/>
      <c r="D124" s="673"/>
      <c r="E124" s="673"/>
      <c r="F124" s="673"/>
    </row>
    <row r="125" spans="1:9" x14ac:dyDescent="0.2">
      <c r="A125" s="118"/>
      <c r="B125" s="118"/>
      <c r="C125" s="118"/>
      <c r="D125" s="118"/>
      <c r="E125" s="118"/>
      <c r="F125" s="120"/>
    </row>
    <row r="126" spans="1:9" x14ac:dyDescent="0.2">
      <c r="A126" s="135" t="s">
        <v>58</v>
      </c>
      <c r="B126" s="657" t="s">
        <v>246</v>
      </c>
      <c r="C126" s="658"/>
      <c r="D126" s="659"/>
      <c r="E126" s="184" t="s">
        <v>8</v>
      </c>
      <c r="F126" s="185" t="s">
        <v>9</v>
      </c>
    </row>
    <row r="127" spans="1:9" x14ac:dyDescent="0.2">
      <c r="A127" s="84" t="s">
        <v>27</v>
      </c>
      <c r="B127" s="569" t="s">
        <v>247</v>
      </c>
      <c r="C127" s="569"/>
      <c r="D127" s="569"/>
      <c r="E127" s="183"/>
      <c r="F127" s="115"/>
    </row>
    <row r="128" spans="1:9" x14ac:dyDescent="0.2">
      <c r="A128" s="663" t="s">
        <v>61</v>
      </c>
      <c r="B128" s="664"/>
      <c r="C128" s="664"/>
      <c r="D128" s="664"/>
      <c r="E128" s="186">
        <f>E127</f>
        <v>0</v>
      </c>
      <c r="F128" s="185">
        <f>F127</f>
        <v>0</v>
      </c>
    </row>
    <row r="129" spans="1:7" ht="13.5" x14ac:dyDescent="0.2">
      <c r="A129" s="131"/>
      <c r="B129" s="671"/>
      <c r="C129" s="672"/>
      <c r="D129" s="672"/>
      <c r="E129" s="672"/>
      <c r="F129" s="672"/>
    </row>
    <row r="131" spans="1:7" x14ac:dyDescent="0.2">
      <c r="A131" s="656" t="s">
        <v>224</v>
      </c>
      <c r="B131" s="656"/>
      <c r="C131" s="656"/>
      <c r="D131" s="656"/>
      <c r="E131" s="656"/>
      <c r="F131" s="656"/>
    </row>
    <row r="132" spans="1:7" x14ac:dyDescent="0.2">
      <c r="A132" s="136"/>
      <c r="B132" s="118"/>
      <c r="C132" s="118"/>
      <c r="D132" s="118"/>
      <c r="E132" s="118"/>
      <c r="F132" s="119"/>
    </row>
    <row r="133" spans="1:7" x14ac:dyDescent="0.2">
      <c r="A133" s="135">
        <v>4</v>
      </c>
      <c r="B133" s="663" t="s">
        <v>225</v>
      </c>
      <c r="C133" s="664"/>
      <c r="D133" s="664"/>
      <c r="E133" s="665"/>
      <c r="F133" s="85" t="s">
        <v>9</v>
      </c>
    </row>
    <row r="134" spans="1:7" x14ac:dyDescent="0.2">
      <c r="A134" s="121" t="s">
        <v>55</v>
      </c>
      <c r="B134" s="660" t="s">
        <v>238</v>
      </c>
      <c r="C134" s="661"/>
      <c r="D134" s="661"/>
      <c r="E134" s="662"/>
      <c r="F134" s="134">
        <f>F120</f>
        <v>0</v>
      </c>
    </row>
    <row r="135" spans="1:7" x14ac:dyDescent="0.2">
      <c r="A135" s="121" t="s">
        <v>58</v>
      </c>
      <c r="B135" s="660" t="s">
        <v>246</v>
      </c>
      <c r="C135" s="661"/>
      <c r="D135" s="661"/>
      <c r="E135" s="662"/>
      <c r="F135" s="134">
        <f>F128</f>
        <v>0</v>
      </c>
    </row>
    <row r="136" spans="1:7" x14ac:dyDescent="0.2">
      <c r="A136" s="663" t="s">
        <v>56</v>
      </c>
      <c r="B136" s="664"/>
      <c r="C136" s="664"/>
      <c r="D136" s="664"/>
      <c r="E136" s="665"/>
      <c r="F136" s="85">
        <f>SUM(F134:F135)</f>
        <v>0</v>
      </c>
    </row>
    <row r="137" spans="1:7" x14ac:dyDescent="0.2">
      <c r="A137" s="118"/>
      <c r="B137" s="118"/>
      <c r="C137" s="118"/>
      <c r="D137" s="118"/>
      <c r="E137" s="118"/>
      <c r="F137" s="119"/>
    </row>
    <row r="138" spans="1:7" x14ac:dyDescent="0.2">
      <c r="A138" s="118"/>
      <c r="B138" s="118"/>
      <c r="C138" s="118"/>
      <c r="D138" s="118"/>
      <c r="E138" s="118"/>
      <c r="F138" s="119"/>
    </row>
    <row r="139" spans="1:7" x14ac:dyDescent="0.2">
      <c r="A139" s="670" t="s">
        <v>194</v>
      </c>
      <c r="B139" s="670"/>
      <c r="C139" s="670"/>
      <c r="D139" s="670"/>
      <c r="E139" s="670"/>
      <c r="F139" s="670"/>
    </row>
    <row r="141" spans="1:7" x14ac:dyDescent="0.2">
      <c r="A141" s="28">
        <v>5</v>
      </c>
      <c r="B141" s="541" t="s">
        <v>25</v>
      </c>
      <c r="C141" s="542"/>
      <c r="D141" s="542"/>
      <c r="E141" s="543"/>
      <c r="F141" s="31" t="s">
        <v>9</v>
      </c>
    </row>
    <row r="142" spans="1:7" x14ac:dyDescent="0.2">
      <c r="A142" s="84" t="s">
        <v>27</v>
      </c>
      <c r="B142" s="660" t="s">
        <v>104</v>
      </c>
      <c r="C142" s="661"/>
      <c r="D142" s="661"/>
      <c r="E142" s="662"/>
      <c r="F142" s="115">
        <f>S23+SUM('(VI) Uniforme '!Q19)</f>
        <v>0</v>
      </c>
    </row>
    <row r="143" spans="1:7" x14ac:dyDescent="0.2">
      <c r="A143" s="84" t="s">
        <v>28</v>
      </c>
      <c r="B143" s="660" t="s">
        <v>421</v>
      </c>
      <c r="C143" s="661"/>
      <c r="D143" s="661"/>
      <c r="E143" s="662"/>
      <c r="F143" s="115">
        <f>SUM('(IV) Ferramentas '!J65:K65)</f>
        <v>0</v>
      </c>
      <c r="G143" s="182"/>
    </row>
    <row r="144" spans="1:7" x14ac:dyDescent="0.2">
      <c r="A144" s="84" t="s">
        <v>29</v>
      </c>
      <c r="B144" s="660" t="s">
        <v>52</v>
      </c>
      <c r="C144" s="661"/>
      <c r="D144" s="661"/>
      <c r="E144" s="662"/>
      <c r="F144" s="115">
        <f>SUM('(V) Equipamentos'!I10:J10)</f>
        <v>0</v>
      </c>
    </row>
    <row r="145" spans="1:6" x14ac:dyDescent="0.2">
      <c r="A145" s="84" t="s">
        <v>30</v>
      </c>
      <c r="B145" s="660" t="s">
        <v>911</v>
      </c>
      <c r="C145" s="661"/>
      <c r="D145" s="661"/>
      <c r="E145" s="662"/>
      <c r="F145" s="115">
        <f>SUM('(VII) EPI'!H28:I28)</f>
        <v>0</v>
      </c>
    </row>
    <row r="146" spans="1:6" x14ac:dyDescent="0.2">
      <c r="A146" s="541" t="s">
        <v>56</v>
      </c>
      <c r="B146" s="542"/>
      <c r="C146" s="542"/>
      <c r="D146" s="542"/>
      <c r="E146" s="543"/>
      <c r="F146" s="85">
        <f>SUM(F142:F145)</f>
        <v>0</v>
      </c>
    </row>
    <row r="147" spans="1:6" ht="13.5" x14ac:dyDescent="0.2">
      <c r="A147" s="131"/>
      <c r="B147" s="132"/>
      <c r="C147" s="118"/>
      <c r="D147" s="118"/>
      <c r="E147" s="118"/>
      <c r="F147" s="119"/>
    </row>
    <row r="148" spans="1:6" x14ac:dyDescent="0.2">
      <c r="A148" s="118"/>
      <c r="B148" s="118"/>
      <c r="C148" s="118"/>
      <c r="D148" s="118"/>
      <c r="E148" s="118"/>
      <c r="F148" s="119"/>
    </row>
    <row r="149" spans="1:6" x14ac:dyDescent="0.2">
      <c r="A149" s="656" t="s">
        <v>195</v>
      </c>
      <c r="B149" s="656"/>
      <c r="C149" s="656"/>
      <c r="D149" s="656"/>
      <c r="E149" s="656"/>
      <c r="F149" s="656"/>
    </row>
    <row r="150" spans="1:6" x14ac:dyDescent="0.2">
      <c r="A150" s="118"/>
      <c r="B150" s="118"/>
      <c r="C150" s="118"/>
      <c r="D150" s="118"/>
      <c r="E150" s="118"/>
      <c r="F150" s="119"/>
    </row>
    <row r="151" spans="1:6" x14ac:dyDescent="0.2">
      <c r="A151" s="135">
        <v>6</v>
      </c>
      <c r="B151" s="668" t="s">
        <v>80</v>
      </c>
      <c r="C151" s="668"/>
      <c r="D151" s="668"/>
      <c r="E151" s="184" t="s">
        <v>8</v>
      </c>
      <c r="F151" s="85" t="s">
        <v>9</v>
      </c>
    </row>
    <row r="152" spans="1:6" x14ac:dyDescent="0.2">
      <c r="A152" s="84" t="s">
        <v>27</v>
      </c>
      <c r="B152" s="669" t="s">
        <v>248</v>
      </c>
      <c r="C152" s="669"/>
      <c r="D152" s="669"/>
      <c r="E152" s="183"/>
      <c r="F152" s="134"/>
    </row>
    <row r="153" spans="1:6" x14ac:dyDescent="0.2">
      <c r="A153" s="84" t="s">
        <v>28</v>
      </c>
      <c r="B153" s="571" t="s">
        <v>20</v>
      </c>
      <c r="C153" s="572"/>
      <c r="D153" s="573"/>
      <c r="E153" s="183"/>
      <c r="F153" s="134"/>
    </row>
    <row r="154" spans="1:6" x14ac:dyDescent="0.2">
      <c r="A154" s="84" t="s">
        <v>29</v>
      </c>
      <c r="B154" s="657" t="s">
        <v>21</v>
      </c>
      <c r="C154" s="658"/>
      <c r="D154" s="658"/>
      <c r="E154" s="187">
        <f>E155+E156+E157</f>
        <v>0</v>
      </c>
      <c r="F154" s="85">
        <f>SUM(F155:F157)</f>
        <v>0</v>
      </c>
    </row>
    <row r="155" spans="1:6" x14ac:dyDescent="0.2">
      <c r="A155" s="106" t="s">
        <v>196</v>
      </c>
      <c r="B155" s="571" t="s">
        <v>22</v>
      </c>
      <c r="C155" s="572"/>
      <c r="D155" s="573"/>
      <c r="E155" s="183"/>
      <c r="F155" s="134"/>
    </row>
    <row r="156" spans="1:6" x14ac:dyDescent="0.2">
      <c r="A156" s="106" t="s">
        <v>197</v>
      </c>
      <c r="B156" s="571" t="s">
        <v>23</v>
      </c>
      <c r="C156" s="572"/>
      <c r="D156" s="573"/>
      <c r="E156" s="183"/>
      <c r="F156" s="134"/>
    </row>
    <row r="157" spans="1:6" x14ac:dyDescent="0.2">
      <c r="A157" s="106" t="s">
        <v>198</v>
      </c>
      <c r="B157" s="587" t="s">
        <v>24</v>
      </c>
      <c r="C157" s="588"/>
      <c r="D157" s="589"/>
      <c r="E157" s="183"/>
      <c r="F157" s="134"/>
    </row>
    <row r="158" spans="1:6" x14ac:dyDescent="0.2">
      <c r="A158" s="663" t="s">
        <v>56</v>
      </c>
      <c r="B158" s="664"/>
      <c r="C158" s="664"/>
      <c r="D158" s="664"/>
      <c r="E158" s="665"/>
      <c r="F158" s="85">
        <f>F152+F153+F154</f>
        <v>0</v>
      </c>
    </row>
    <row r="159" spans="1:6" x14ac:dyDescent="0.2">
      <c r="A159" s="97"/>
      <c r="B159" s="97"/>
      <c r="C159" s="118"/>
      <c r="D159" s="118"/>
      <c r="E159" s="118"/>
      <c r="F159" s="119"/>
    </row>
    <row r="160" spans="1:6" x14ac:dyDescent="0.2">
      <c r="A160" s="97"/>
      <c r="B160" s="97"/>
      <c r="C160" s="118"/>
      <c r="D160" s="118"/>
      <c r="E160" s="118"/>
      <c r="F160" s="119"/>
    </row>
    <row r="161" spans="1:7" x14ac:dyDescent="0.2">
      <c r="A161" s="97"/>
      <c r="B161" s="97"/>
      <c r="C161" s="118"/>
      <c r="D161" s="118"/>
      <c r="E161" s="118"/>
      <c r="F161" s="119"/>
    </row>
    <row r="162" spans="1:7" x14ac:dyDescent="0.2">
      <c r="A162" s="97"/>
      <c r="B162" s="97"/>
      <c r="C162" s="118"/>
      <c r="D162" s="118"/>
      <c r="E162" s="118"/>
      <c r="F162" s="119"/>
    </row>
    <row r="163" spans="1:7" x14ac:dyDescent="0.2">
      <c r="A163" s="656" t="s">
        <v>226</v>
      </c>
      <c r="B163" s="656"/>
      <c r="C163" s="656"/>
      <c r="D163" s="656"/>
      <c r="E163" s="656"/>
      <c r="F163" s="656"/>
    </row>
    <row r="164" spans="1:7" x14ac:dyDescent="0.2">
      <c r="A164" s="657" t="s">
        <v>146</v>
      </c>
      <c r="B164" s="658"/>
      <c r="C164" s="658"/>
      <c r="D164" s="658"/>
      <c r="E164" s="659"/>
      <c r="F164" s="85" t="s">
        <v>9</v>
      </c>
    </row>
    <row r="165" spans="1:7" x14ac:dyDescent="0.2">
      <c r="A165" s="84" t="s">
        <v>27</v>
      </c>
      <c r="B165" s="660" t="s">
        <v>88</v>
      </c>
      <c r="C165" s="661"/>
      <c r="D165" s="661"/>
      <c r="E165" s="662"/>
      <c r="F165" s="134">
        <f>F44</f>
        <v>0</v>
      </c>
    </row>
    <row r="166" spans="1:7" x14ac:dyDescent="0.2">
      <c r="A166" s="84" t="s">
        <v>28</v>
      </c>
      <c r="B166" s="660" t="s">
        <v>199</v>
      </c>
      <c r="C166" s="661"/>
      <c r="D166" s="661"/>
      <c r="E166" s="662"/>
      <c r="F166" s="134">
        <f>F94</f>
        <v>0</v>
      </c>
    </row>
    <row r="167" spans="1:7" x14ac:dyDescent="0.2">
      <c r="A167" s="84" t="s">
        <v>29</v>
      </c>
      <c r="B167" s="660" t="s">
        <v>200</v>
      </c>
      <c r="C167" s="661"/>
      <c r="D167" s="661"/>
      <c r="E167" s="662"/>
      <c r="F167" s="134">
        <f>F106</f>
        <v>0</v>
      </c>
    </row>
    <row r="168" spans="1:7" x14ac:dyDescent="0.2">
      <c r="A168" s="84" t="s">
        <v>30</v>
      </c>
      <c r="B168" s="660" t="s">
        <v>201</v>
      </c>
      <c r="C168" s="661"/>
      <c r="D168" s="661"/>
      <c r="E168" s="662"/>
      <c r="F168" s="134">
        <f>F136</f>
        <v>0</v>
      </c>
    </row>
    <row r="169" spans="1:7" x14ac:dyDescent="0.2">
      <c r="A169" s="84" t="s">
        <v>42</v>
      </c>
      <c r="B169" s="660" t="s">
        <v>229</v>
      </c>
      <c r="C169" s="661"/>
      <c r="D169" s="661"/>
      <c r="E169" s="662"/>
      <c r="F169" s="134">
        <f>F146</f>
        <v>0</v>
      </c>
    </row>
    <row r="170" spans="1:7" x14ac:dyDescent="0.2">
      <c r="A170" s="663" t="s">
        <v>228</v>
      </c>
      <c r="B170" s="664"/>
      <c r="C170" s="664"/>
      <c r="D170" s="664"/>
      <c r="E170" s="665"/>
      <c r="F170" s="85">
        <f>SUM(F165:F169)</f>
        <v>0</v>
      </c>
    </row>
    <row r="171" spans="1:7" x14ac:dyDescent="0.2">
      <c r="A171" s="84" t="s">
        <v>43</v>
      </c>
      <c r="B171" s="660" t="s">
        <v>230</v>
      </c>
      <c r="C171" s="661"/>
      <c r="D171" s="661"/>
      <c r="E171" s="662"/>
      <c r="F171" s="134">
        <f>F158</f>
        <v>0</v>
      </c>
    </row>
    <row r="172" spans="1:7" x14ac:dyDescent="0.2">
      <c r="A172" s="663" t="s">
        <v>227</v>
      </c>
      <c r="B172" s="664"/>
      <c r="C172" s="664"/>
      <c r="D172" s="664"/>
      <c r="E172" s="665"/>
      <c r="F172" s="85">
        <f>SUM(F170:F171)</f>
        <v>0</v>
      </c>
      <c r="G172" s="66"/>
    </row>
    <row r="173" spans="1:7" ht="15" x14ac:dyDescent="0.2">
      <c r="A173" s="666" t="s">
        <v>232</v>
      </c>
      <c r="B173" s="667"/>
      <c r="C173" s="667"/>
      <c r="D173" s="667"/>
      <c r="E173" s="667"/>
      <c r="F173" s="85" t="e">
        <f>F172/F44</f>
        <v>#DIV/0!</v>
      </c>
      <c r="G173" s="105"/>
    </row>
    <row r="174" spans="1:7" x14ac:dyDescent="0.2">
      <c r="B174" s="122"/>
      <c r="C174" s="122"/>
      <c r="D174" s="123"/>
      <c r="E174" s="123"/>
      <c r="F174" s="124"/>
    </row>
    <row r="177" spans="3:6" x14ac:dyDescent="0.2">
      <c r="C177" s="125"/>
      <c r="F177" s="126"/>
    </row>
    <row r="178" spans="3:6" x14ac:dyDescent="0.2">
      <c r="C178" s="125"/>
      <c r="D178" s="127"/>
      <c r="E178" s="127"/>
      <c r="F178" s="128"/>
    </row>
    <row r="179" spans="3:6" x14ac:dyDescent="0.2">
      <c r="C179" s="125"/>
    </row>
    <row r="180" spans="3:6" x14ac:dyDescent="0.2">
      <c r="C180" s="125"/>
      <c r="D180" s="127"/>
      <c r="E180" s="127"/>
      <c r="F180" s="128"/>
    </row>
    <row r="181" spans="3:6" x14ac:dyDescent="0.2">
      <c r="C181" s="125"/>
      <c r="D181" s="129"/>
      <c r="E181" s="129"/>
      <c r="F181" s="130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  <c r="F184" s="126"/>
    </row>
    <row r="185" spans="3:6" x14ac:dyDescent="0.2">
      <c r="C185" s="125"/>
    </row>
    <row r="186" spans="3:6" x14ac:dyDescent="0.2">
      <c r="C186" s="125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4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E155" sqref="E155:F157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774"/>
      <c r="B5" s="775"/>
      <c r="C5" s="775"/>
      <c r="D5" s="776"/>
      <c r="E5" s="776"/>
      <c r="F5" s="777"/>
      <c r="G5" s="777"/>
    </row>
    <row r="6" spans="1:7" ht="15.75" x14ac:dyDescent="0.2">
      <c r="A6" s="741" t="s">
        <v>870</v>
      </c>
      <c r="B6" s="742"/>
      <c r="C6" s="742"/>
      <c r="D6" s="742"/>
      <c r="E6" s="742"/>
      <c r="F6" s="742"/>
      <c r="G6" s="182"/>
    </row>
    <row r="7" spans="1:7" x14ac:dyDescent="0.2">
      <c r="A7" s="188" t="s">
        <v>810</v>
      </c>
      <c r="B7" s="189"/>
      <c r="C7" s="189"/>
      <c r="D7" s="189"/>
      <c r="E7" s="189"/>
      <c r="F7" s="189"/>
      <c r="G7" s="182"/>
    </row>
    <row r="8" spans="1:7" x14ac:dyDescent="0.2">
      <c r="A8" s="190"/>
      <c r="B8" s="190"/>
      <c r="C8" s="190"/>
      <c r="D8" s="190"/>
      <c r="E8" s="190"/>
      <c r="F8" s="191"/>
      <c r="G8" s="182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  <c r="G9" s="182"/>
    </row>
    <row r="10" spans="1:7" x14ac:dyDescent="0.2">
      <c r="A10" s="250"/>
      <c r="B10" s="254" t="s">
        <v>120</v>
      </c>
      <c r="C10" s="778"/>
      <c r="D10" s="778"/>
      <c r="E10" s="778"/>
      <c r="F10" s="778"/>
      <c r="G10" s="182"/>
    </row>
    <row r="11" spans="1:7" x14ac:dyDescent="0.2">
      <c r="A11" s="250"/>
      <c r="B11" s="254" t="s">
        <v>0</v>
      </c>
      <c r="C11" s="778"/>
      <c r="D11" s="778"/>
      <c r="E11" s="778"/>
      <c r="F11" s="778"/>
      <c r="G11" s="182"/>
    </row>
    <row r="12" spans="1:7" x14ac:dyDescent="0.2">
      <c r="A12" s="250"/>
      <c r="B12" s="250"/>
      <c r="C12" s="250"/>
      <c r="D12" s="250"/>
      <c r="E12" s="250"/>
      <c r="F12" s="251"/>
      <c r="G12" s="182"/>
    </row>
    <row r="13" spans="1:7" x14ac:dyDescent="0.2">
      <c r="A13" s="689" t="s">
        <v>1</v>
      </c>
      <c r="B13" s="689"/>
      <c r="C13" s="689"/>
      <c r="D13" s="689"/>
      <c r="E13" s="689"/>
      <c r="F13" s="689"/>
      <c r="G13" s="182"/>
    </row>
    <row r="14" spans="1:7" x14ac:dyDescent="0.2">
      <c r="A14" s="228" t="s">
        <v>27</v>
      </c>
      <c r="B14" s="238" t="s">
        <v>2</v>
      </c>
      <c r="C14" s="239"/>
      <c r="D14" s="239"/>
      <c r="E14" s="239"/>
      <c r="F14" s="258"/>
      <c r="G14" s="182"/>
    </row>
    <row r="15" spans="1:7" x14ac:dyDescent="0.2">
      <c r="A15" s="228" t="s">
        <v>28</v>
      </c>
      <c r="B15" s="259" t="s">
        <v>3</v>
      </c>
      <c r="C15" s="260"/>
      <c r="D15" s="260"/>
      <c r="E15" s="260"/>
      <c r="F15" s="383" t="s">
        <v>279</v>
      </c>
      <c r="G15" s="182"/>
    </row>
    <row r="16" spans="1:7" x14ac:dyDescent="0.2">
      <c r="A16" s="236" t="s">
        <v>29</v>
      </c>
      <c r="B16" s="261" t="s">
        <v>209</v>
      </c>
      <c r="C16" s="262"/>
      <c r="D16" s="262"/>
      <c r="E16" s="263"/>
      <c r="F16" s="415"/>
      <c r="G16" s="182"/>
    </row>
    <row r="17" spans="1:7" x14ac:dyDescent="0.2">
      <c r="A17" s="228" t="s">
        <v>30</v>
      </c>
      <c r="B17" s="264" t="s">
        <v>811</v>
      </c>
      <c r="C17" s="265"/>
      <c r="D17" s="265"/>
      <c r="E17" s="265"/>
      <c r="F17" s="228">
        <v>12</v>
      </c>
      <c r="G17" s="182"/>
    </row>
    <row r="18" spans="1:7" x14ac:dyDescent="0.2">
      <c r="A18" s="250"/>
      <c r="B18" s="250"/>
      <c r="C18" s="250"/>
      <c r="D18" s="250"/>
      <c r="E18" s="250"/>
      <c r="F18" s="251"/>
      <c r="G18" s="182"/>
    </row>
    <row r="19" spans="1:7" x14ac:dyDescent="0.2">
      <c r="A19" s="689" t="s">
        <v>31</v>
      </c>
      <c r="B19" s="689"/>
      <c r="C19" s="689"/>
      <c r="D19" s="689"/>
      <c r="E19" s="689"/>
      <c r="F19" s="689"/>
      <c r="G19" s="182"/>
    </row>
    <row r="20" spans="1:7" ht="15" x14ac:dyDescent="0.2">
      <c r="A20" s="680" t="s">
        <v>32</v>
      </c>
      <c r="B20" s="724"/>
      <c r="C20" s="706"/>
      <c r="D20" s="680" t="s">
        <v>210</v>
      </c>
      <c r="E20" s="706"/>
      <c r="F20" s="184" t="s">
        <v>203</v>
      </c>
      <c r="G20" s="182"/>
    </row>
    <row r="21" spans="1:7" ht="15" x14ac:dyDescent="0.2">
      <c r="A21" s="680" t="s">
        <v>265</v>
      </c>
      <c r="B21" s="724"/>
      <c r="C21" s="725"/>
      <c r="D21" s="689" t="s">
        <v>250</v>
      </c>
      <c r="E21" s="726"/>
      <c r="F21" s="416">
        <v>2</v>
      </c>
      <c r="G21" s="182"/>
    </row>
    <row r="22" spans="1:7" x14ac:dyDescent="0.2">
      <c r="A22" s="250"/>
      <c r="B22" s="250"/>
      <c r="C22" s="250"/>
      <c r="D22" s="250"/>
      <c r="E22" s="250"/>
      <c r="F22" s="251"/>
      <c r="G22" s="182"/>
    </row>
    <row r="23" spans="1:7" x14ac:dyDescent="0.2">
      <c r="A23" s="266" t="s">
        <v>4</v>
      </c>
      <c r="B23" s="267"/>
      <c r="C23" s="267"/>
      <c r="D23" s="267"/>
      <c r="E23" s="267"/>
      <c r="F23" s="267"/>
      <c r="G23" s="182"/>
    </row>
    <row r="24" spans="1:7" x14ac:dyDescent="0.2">
      <c r="A24" s="268" t="s">
        <v>214</v>
      </c>
      <c r="B24" s="269"/>
      <c r="C24" s="269"/>
      <c r="D24" s="269"/>
      <c r="E24" s="269"/>
      <c r="F24" s="270"/>
      <c r="G24" s="182"/>
    </row>
    <row r="25" spans="1:7" x14ac:dyDescent="0.2">
      <c r="A25" s="271">
        <v>1</v>
      </c>
      <c r="B25" s="264" t="s">
        <v>182</v>
      </c>
      <c r="C25" s="265"/>
      <c r="D25" s="265"/>
      <c r="E25" s="272"/>
      <c r="F25" s="273" t="s">
        <v>251</v>
      </c>
      <c r="G25" s="182"/>
    </row>
    <row r="26" spans="1:7" ht="13.5" thickBot="1" x14ac:dyDescent="0.25">
      <c r="A26" s="228">
        <v>2</v>
      </c>
      <c r="B26" s="268" t="s">
        <v>181</v>
      </c>
      <c r="C26" s="274"/>
      <c r="D26" s="274"/>
      <c r="E26" s="275"/>
      <c r="F26" s="276" t="s">
        <v>281</v>
      </c>
      <c r="G26" s="182"/>
    </row>
    <row r="27" spans="1:7" ht="15.75" thickBot="1" x14ac:dyDescent="0.3">
      <c r="A27" s="228">
        <v>3</v>
      </c>
      <c r="B27" s="238" t="s">
        <v>35</v>
      </c>
      <c r="C27" s="239"/>
      <c r="D27" s="239"/>
      <c r="E27" s="239"/>
      <c r="F27" s="511"/>
      <c r="G27" s="243"/>
    </row>
    <row r="28" spans="1:7" x14ac:dyDescent="0.2">
      <c r="A28" s="228">
        <v>4</v>
      </c>
      <c r="B28" s="238" t="s">
        <v>6</v>
      </c>
      <c r="C28" s="239"/>
      <c r="D28" s="239"/>
      <c r="E28" s="240"/>
      <c r="F28" s="271" t="s">
        <v>252</v>
      </c>
      <c r="G28" s="182"/>
    </row>
    <row r="29" spans="1:7" x14ac:dyDescent="0.2">
      <c r="A29" s="228">
        <v>5</v>
      </c>
      <c r="B29" s="238" t="s">
        <v>7</v>
      </c>
      <c r="C29" s="239"/>
      <c r="D29" s="402"/>
      <c r="E29" s="403"/>
      <c r="F29" s="417"/>
      <c r="G29" s="182"/>
    </row>
    <row r="30" spans="1:7" ht="15" x14ac:dyDescent="0.2">
      <c r="A30" s="229"/>
      <c r="B30" s="277"/>
      <c r="C30" s="277"/>
      <c r="D30" s="727" t="s">
        <v>865</v>
      </c>
      <c r="E30" s="726"/>
      <c r="F30" s="115">
        <v>1045</v>
      </c>
      <c r="G30" s="182"/>
    </row>
    <row r="31" spans="1:7" s="37" customFormat="1" ht="13.5" x14ac:dyDescent="0.2">
      <c r="A31" s="278"/>
      <c r="B31" s="277"/>
      <c r="C31" s="279"/>
      <c r="D31" s="253"/>
      <c r="E31" s="253"/>
      <c r="F31" s="280"/>
      <c r="G31" s="244"/>
    </row>
    <row r="32" spans="1:7" s="37" customFormat="1" ht="13.5" x14ac:dyDescent="0.2">
      <c r="A32" s="278"/>
      <c r="B32" s="277"/>
      <c r="C32" s="279"/>
      <c r="D32" s="253"/>
      <c r="E32" s="253"/>
      <c r="F32" s="280"/>
      <c r="G32" s="244"/>
    </row>
    <row r="33" spans="1:7" x14ac:dyDescent="0.2">
      <c r="A33" s="229"/>
      <c r="B33" s="277"/>
      <c r="C33" s="277"/>
      <c r="D33" s="277"/>
      <c r="E33" s="232"/>
      <c r="F33" s="232"/>
      <c r="G33" s="182"/>
    </row>
    <row r="34" spans="1:7" x14ac:dyDescent="0.2">
      <c r="A34" s="229"/>
      <c r="B34" s="277"/>
      <c r="C34" s="277"/>
      <c r="D34" s="277"/>
      <c r="E34" s="232"/>
      <c r="F34" s="232"/>
      <c r="G34" s="182"/>
    </row>
    <row r="35" spans="1:7" x14ac:dyDescent="0.2">
      <c r="A35" s="229"/>
      <c r="B35" s="756" t="s">
        <v>36</v>
      </c>
      <c r="C35" s="756"/>
      <c r="D35" s="756"/>
      <c r="E35" s="756"/>
      <c r="F35" s="756"/>
      <c r="G35" s="182"/>
    </row>
    <row r="36" spans="1:7" x14ac:dyDescent="0.2">
      <c r="A36" s="250"/>
      <c r="B36" s="250"/>
      <c r="C36" s="250"/>
      <c r="D36" s="250"/>
      <c r="E36" s="250"/>
      <c r="F36" s="251"/>
      <c r="G36" s="182"/>
    </row>
    <row r="37" spans="1:7" ht="15" x14ac:dyDescent="0.2">
      <c r="A37" s="228">
        <v>1</v>
      </c>
      <c r="B37" s="680" t="s">
        <v>37</v>
      </c>
      <c r="C37" s="724"/>
      <c r="D37" s="706"/>
      <c r="E37" s="185" t="s">
        <v>8</v>
      </c>
      <c r="F37" s="184" t="s">
        <v>9</v>
      </c>
      <c r="G37" s="182"/>
    </row>
    <row r="38" spans="1:7" ht="15" x14ac:dyDescent="0.2">
      <c r="A38" s="228" t="s">
        <v>27</v>
      </c>
      <c r="B38" s="690" t="s">
        <v>38</v>
      </c>
      <c r="C38" s="729"/>
      <c r="D38" s="730"/>
      <c r="E38" s="225"/>
      <c r="F38" s="115"/>
      <c r="G38" s="245"/>
    </row>
    <row r="39" spans="1:7" ht="15" x14ac:dyDescent="0.2">
      <c r="A39" s="228" t="s">
        <v>28</v>
      </c>
      <c r="B39" s="690" t="s">
        <v>807</v>
      </c>
      <c r="C39" s="729"/>
      <c r="D39" s="730"/>
      <c r="E39" s="183"/>
      <c r="F39" s="115"/>
      <c r="G39" s="245"/>
    </row>
    <row r="40" spans="1:7" ht="15" x14ac:dyDescent="0.2">
      <c r="A40" s="228" t="s">
        <v>29</v>
      </c>
      <c r="B40" s="731" t="s">
        <v>808</v>
      </c>
      <c r="C40" s="732"/>
      <c r="D40" s="733"/>
      <c r="E40" s="183"/>
      <c r="F40" s="115"/>
      <c r="G40" s="246"/>
    </row>
    <row r="41" spans="1:7" ht="15" x14ac:dyDescent="0.2">
      <c r="A41" s="236" t="s">
        <v>30</v>
      </c>
      <c r="B41" s="690" t="s">
        <v>809</v>
      </c>
      <c r="C41" s="729"/>
      <c r="D41" s="730"/>
      <c r="E41" s="183"/>
      <c r="F41" s="237"/>
      <c r="G41" s="246"/>
    </row>
    <row r="42" spans="1:7" ht="15" x14ac:dyDescent="0.2">
      <c r="A42" s="236" t="s">
        <v>42</v>
      </c>
      <c r="B42" s="734" t="s">
        <v>215</v>
      </c>
      <c r="C42" s="735"/>
      <c r="D42" s="736"/>
      <c r="E42" s="183"/>
      <c r="F42" s="115"/>
      <c r="G42" s="247"/>
    </row>
    <row r="43" spans="1:7" x14ac:dyDescent="0.2">
      <c r="A43" s="228" t="s">
        <v>43</v>
      </c>
      <c r="B43" s="238" t="s">
        <v>11</v>
      </c>
      <c r="C43" s="239"/>
      <c r="D43" s="240"/>
      <c r="E43" s="183"/>
      <c r="F43" s="115"/>
      <c r="G43" s="182"/>
    </row>
    <row r="44" spans="1:7" ht="15" x14ac:dyDescent="0.2">
      <c r="A44" s="710" t="s">
        <v>26</v>
      </c>
      <c r="B44" s="711"/>
      <c r="C44" s="711"/>
      <c r="D44" s="711"/>
      <c r="E44" s="712"/>
      <c r="F44" s="185">
        <f>SUM(F38:F43)</f>
        <v>0</v>
      </c>
      <c r="G44" s="182"/>
    </row>
    <row r="45" spans="1:7" ht="13.5" x14ac:dyDescent="0.2">
      <c r="A45" s="278"/>
      <c r="B45" s="754"/>
      <c r="C45" s="771"/>
      <c r="D45" s="771"/>
      <c r="E45" s="771"/>
      <c r="F45" s="771"/>
      <c r="G45" s="182"/>
    </row>
    <row r="46" spans="1:7" x14ac:dyDescent="0.2">
      <c r="A46" s="279"/>
      <c r="B46" s="279"/>
      <c r="C46" s="253"/>
      <c r="D46" s="253"/>
      <c r="E46" s="253"/>
      <c r="F46" s="249"/>
      <c r="G46" s="182"/>
    </row>
    <row r="47" spans="1:7" ht="13.5" x14ac:dyDescent="0.2">
      <c r="A47" s="278"/>
      <c r="B47" s="754"/>
      <c r="C47" s="771"/>
      <c r="D47" s="771"/>
      <c r="E47" s="771"/>
      <c r="F47" s="771"/>
      <c r="G47" s="182"/>
    </row>
    <row r="48" spans="1:7" x14ac:dyDescent="0.2">
      <c r="A48" s="250"/>
      <c r="B48" s="250"/>
      <c r="C48" s="250"/>
      <c r="D48" s="250"/>
      <c r="E48" s="250"/>
      <c r="F48" s="251"/>
      <c r="G48" s="182"/>
    </row>
    <row r="49" spans="1:7" x14ac:dyDescent="0.2">
      <c r="A49" s="753" t="s">
        <v>183</v>
      </c>
      <c r="B49" s="753"/>
      <c r="C49" s="753"/>
      <c r="D49" s="753"/>
      <c r="E49" s="753"/>
      <c r="F49" s="753"/>
      <c r="G49" s="182"/>
    </row>
    <row r="50" spans="1:7" x14ac:dyDescent="0.2">
      <c r="A50" s="281"/>
      <c r="B50" s="281"/>
      <c r="C50" s="281"/>
      <c r="D50" s="281"/>
      <c r="E50" s="281"/>
      <c r="F50" s="281"/>
      <c r="G50" s="182"/>
    </row>
    <row r="51" spans="1:7" ht="15" x14ac:dyDescent="0.2">
      <c r="A51" s="708" t="s">
        <v>184</v>
      </c>
      <c r="B51" s="772"/>
      <c r="C51" s="772"/>
      <c r="D51" s="772"/>
      <c r="E51" s="772"/>
      <c r="F51" s="772"/>
      <c r="G51" s="182"/>
    </row>
    <row r="52" spans="1:7" ht="15" x14ac:dyDescent="0.2">
      <c r="A52" s="228" t="s">
        <v>185</v>
      </c>
      <c r="B52" s="680" t="s">
        <v>187</v>
      </c>
      <c r="C52" s="724"/>
      <c r="D52" s="706"/>
      <c r="E52" s="184" t="s">
        <v>8</v>
      </c>
      <c r="F52" s="185" t="s">
        <v>9</v>
      </c>
      <c r="G52" s="182"/>
    </row>
    <row r="53" spans="1:7" ht="15" x14ac:dyDescent="0.2">
      <c r="A53" s="228" t="s">
        <v>27</v>
      </c>
      <c r="B53" s="690" t="s">
        <v>186</v>
      </c>
      <c r="C53" s="691"/>
      <c r="D53" s="773"/>
      <c r="E53" s="183"/>
      <c r="F53" s="115"/>
      <c r="G53" s="182"/>
    </row>
    <row r="54" spans="1:7" ht="15" x14ac:dyDescent="0.2">
      <c r="A54" s="228" t="s">
        <v>28</v>
      </c>
      <c r="B54" s="690" t="s">
        <v>233</v>
      </c>
      <c r="C54" s="691"/>
      <c r="D54" s="773"/>
      <c r="E54" s="183"/>
      <c r="F54" s="115"/>
      <c r="G54" s="182"/>
    </row>
    <row r="55" spans="1:7" ht="15" x14ac:dyDescent="0.2">
      <c r="A55" s="228"/>
      <c r="B55" s="680" t="s">
        <v>61</v>
      </c>
      <c r="C55" s="757"/>
      <c r="D55" s="758"/>
      <c r="E55" s="183">
        <f>SUM(E53:E54)</f>
        <v>0</v>
      </c>
      <c r="F55" s="185">
        <f>SUM(F53:F54)</f>
        <v>0</v>
      </c>
      <c r="G55" s="182"/>
    </row>
    <row r="56" spans="1:7" x14ac:dyDescent="0.2">
      <c r="A56" s="228" t="s">
        <v>29</v>
      </c>
      <c r="B56" s="676" t="s">
        <v>205</v>
      </c>
      <c r="C56" s="676"/>
      <c r="D56" s="676"/>
      <c r="E56" s="183">
        <f>E55*E70</f>
        <v>0</v>
      </c>
      <c r="F56" s="115">
        <f>E56*$F$44</f>
        <v>0</v>
      </c>
      <c r="G56" s="182"/>
    </row>
    <row r="57" spans="1:7" x14ac:dyDescent="0.2">
      <c r="A57" s="680" t="s">
        <v>56</v>
      </c>
      <c r="B57" s="681"/>
      <c r="C57" s="681"/>
      <c r="D57" s="681"/>
      <c r="E57" s="186">
        <f>SUM(E55:E56)</f>
        <v>0</v>
      </c>
      <c r="F57" s="185">
        <f>SUM(F55:F56)</f>
        <v>0</v>
      </c>
      <c r="G57" s="182"/>
    </row>
    <row r="58" spans="1:7" ht="13.5" x14ac:dyDescent="0.2">
      <c r="A58" s="278"/>
      <c r="B58" s="754"/>
      <c r="C58" s="771"/>
      <c r="D58" s="771"/>
      <c r="E58" s="771"/>
      <c r="F58" s="771"/>
      <c r="G58" s="182"/>
    </row>
    <row r="59" spans="1:7" x14ac:dyDescent="0.2">
      <c r="A59" s="229"/>
      <c r="B59" s="230"/>
      <c r="C59" s="230"/>
      <c r="D59" s="230"/>
      <c r="E59" s="231"/>
      <c r="F59" s="232"/>
      <c r="G59" s="182"/>
    </row>
    <row r="60" spans="1:7" ht="32.25" customHeight="1" x14ac:dyDescent="0.2">
      <c r="A60" s="708" t="s">
        <v>234</v>
      </c>
      <c r="B60" s="772"/>
      <c r="C60" s="772"/>
      <c r="D60" s="772"/>
      <c r="E60" s="772"/>
      <c r="F60" s="772"/>
      <c r="G60" s="182"/>
    </row>
    <row r="61" spans="1:7" x14ac:dyDescent="0.2">
      <c r="A61" s="184" t="s">
        <v>188</v>
      </c>
      <c r="B61" s="689" t="s">
        <v>207</v>
      </c>
      <c r="C61" s="689"/>
      <c r="D61" s="689"/>
      <c r="E61" s="184" t="s">
        <v>8</v>
      </c>
      <c r="F61" s="185" t="s">
        <v>9</v>
      </c>
      <c r="G61" s="182"/>
    </row>
    <row r="62" spans="1:7" x14ac:dyDescent="0.2">
      <c r="A62" s="228" t="s">
        <v>27</v>
      </c>
      <c r="B62" s="669" t="s">
        <v>208</v>
      </c>
      <c r="C62" s="669"/>
      <c r="D62" s="669"/>
      <c r="E62" s="183"/>
      <c r="F62" s="115"/>
      <c r="G62" s="182"/>
    </row>
    <row r="63" spans="1:7" x14ac:dyDescent="0.2">
      <c r="A63" s="228" t="s">
        <v>28</v>
      </c>
      <c r="B63" s="669" t="s">
        <v>18</v>
      </c>
      <c r="C63" s="669"/>
      <c r="D63" s="669"/>
      <c r="E63" s="183"/>
      <c r="F63" s="115"/>
      <c r="G63" s="182"/>
    </row>
    <row r="64" spans="1:7" ht="13.5" x14ac:dyDescent="0.2">
      <c r="A64" s="228" t="s">
        <v>29</v>
      </c>
      <c r="B64" s="669" t="s">
        <v>204</v>
      </c>
      <c r="C64" s="669"/>
      <c r="D64" s="669"/>
      <c r="E64" s="183"/>
      <c r="F64" s="115"/>
      <c r="G64" s="182"/>
    </row>
    <row r="65" spans="1:7" x14ac:dyDescent="0.2">
      <c r="A65" s="228" t="s">
        <v>30</v>
      </c>
      <c r="B65" s="669" t="s">
        <v>13</v>
      </c>
      <c r="C65" s="669"/>
      <c r="D65" s="669"/>
      <c r="E65" s="183"/>
      <c r="F65" s="115"/>
      <c r="G65" s="182"/>
    </row>
    <row r="66" spans="1:7" x14ac:dyDescent="0.2">
      <c r="A66" s="228" t="s">
        <v>42</v>
      </c>
      <c r="B66" s="669" t="s">
        <v>235</v>
      </c>
      <c r="C66" s="669"/>
      <c r="D66" s="669"/>
      <c r="E66" s="183"/>
      <c r="F66" s="115"/>
      <c r="G66" s="182"/>
    </row>
    <row r="67" spans="1:7" ht="15" x14ac:dyDescent="0.2">
      <c r="A67" s="228" t="s">
        <v>43</v>
      </c>
      <c r="B67" s="690" t="s">
        <v>190</v>
      </c>
      <c r="C67" s="729"/>
      <c r="D67" s="730"/>
      <c r="E67" s="183"/>
      <c r="F67" s="115"/>
      <c r="G67" s="182"/>
    </row>
    <row r="68" spans="1:7" x14ac:dyDescent="0.2">
      <c r="A68" s="228" t="s">
        <v>44</v>
      </c>
      <c r="B68" s="669" t="s">
        <v>15</v>
      </c>
      <c r="C68" s="669"/>
      <c r="D68" s="669"/>
      <c r="E68" s="183"/>
      <c r="F68" s="115"/>
      <c r="G68" s="182"/>
    </row>
    <row r="69" spans="1:7" x14ac:dyDescent="0.2">
      <c r="A69" s="228" t="s">
        <v>45</v>
      </c>
      <c r="B69" s="669" t="s">
        <v>16</v>
      </c>
      <c r="C69" s="669"/>
      <c r="D69" s="669"/>
      <c r="E69" s="183"/>
      <c r="F69" s="115"/>
      <c r="G69" s="182"/>
    </row>
    <row r="70" spans="1:7" x14ac:dyDescent="0.2">
      <c r="A70" s="689" t="s">
        <v>56</v>
      </c>
      <c r="B70" s="689"/>
      <c r="C70" s="689"/>
      <c r="D70" s="689"/>
      <c r="E70" s="186">
        <f>SUM(E62:E69)</f>
        <v>0</v>
      </c>
      <c r="F70" s="185">
        <f>SUM(F62:F69)</f>
        <v>0</v>
      </c>
      <c r="G70" s="182"/>
    </row>
    <row r="71" spans="1:7" s="37" customFormat="1" ht="13.5" x14ac:dyDescent="0.2">
      <c r="A71" s="282"/>
      <c r="B71" s="768"/>
      <c r="C71" s="769"/>
      <c r="D71" s="769"/>
      <c r="E71" s="769"/>
      <c r="F71" s="769"/>
      <c r="G71" s="244"/>
    </row>
    <row r="72" spans="1:7" s="37" customFormat="1" ht="13.5" x14ac:dyDescent="0.2">
      <c r="A72" s="282"/>
      <c r="B72" s="754"/>
      <c r="C72" s="770"/>
      <c r="D72" s="770"/>
      <c r="E72" s="770"/>
      <c r="F72" s="770"/>
      <c r="G72" s="244"/>
    </row>
    <row r="73" spans="1:7" x14ac:dyDescent="0.2">
      <c r="A73" s="229"/>
      <c r="B73" s="230"/>
      <c r="C73" s="230"/>
      <c r="D73" s="230"/>
      <c r="E73" s="231"/>
      <c r="F73" s="232"/>
      <c r="G73" s="248"/>
    </row>
    <row r="74" spans="1:7" ht="15" x14ac:dyDescent="0.2">
      <c r="A74" s="704" t="s">
        <v>193</v>
      </c>
      <c r="B74" s="705"/>
      <c r="C74" s="705"/>
      <c r="D74" s="705"/>
      <c r="E74" s="705"/>
      <c r="F74" s="705"/>
      <c r="G74" s="248"/>
    </row>
    <row r="75" spans="1:7" x14ac:dyDescent="0.2">
      <c r="A75" s="229"/>
      <c r="B75" s="230"/>
      <c r="C75" s="230"/>
      <c r="D75" s="230"/>
      <c r="E75" s="231"/>
      <c r="F75" s="232"/>
      <c r="G75" s="248"/>
    </row>
    <row r="76" spans="1:7" ht="15" x14ac:dyDescent="0.2">
      <c r="A76" s="400" t="s">
        <v>191</v>
      </c>
      <c r="B76" s="680" t="s">
        <v>47</v>
      </c>
      <c r="C76" s="706"/>
      <c r="D76" s="400" t="s">
        <v>173</v>
      </c>
      <c r="E76" s="400" t="s">
        <v>174</v>
      </c>
      <c r="F76" s="185" t="s">
        <v>9</v>
      </c>
      <c r="G76" s="182"/>
    </row>
    <row r="77" spans="1:7" ht="15" x14ac:dyDescent="0.25">
      <c r="A77" s="413" t="s">
        <v>27</v>
      </c>
      <c r="B77" s="690" t="s">
        <v>12</v>
      </c>
      <c r="C77" s="691"/>
      <c r="D77" s="234"/>
      <c r="E77" s="235"/>
      <c r="F77" s="115"/>
      <c r="G77" s="243"/>
    </row>
    <row r="78" spans="1:7" x14ac:dyDescent="0.2">
      <c r="A78" s="413" t="s">
        <v>28</v>
      </c>
      <c r="B78" s="690" t="s">
        <v>216</v>
      </c>
      <c r="C78" s="691"/>
      <c r="D78" s="234"/>
      <c r="E78" s="235"/>
      <c r="F78" s="115"/>
      <c r="G78" s="182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44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182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  <c r="G81" s="182"/>
    </row>
    <row r="82" spans="1:7" x14ac:dyDescent="0.2">
      <c r="A82" s="228" t="s">
        <v>43</v>
      </c>
      <c r="B82" s="690" t="s">
        <v>48</v>
      </c>
      <c r="C82" s="691"/>
      <c r="D82" s="691"/>
      <c r="E82" s="692"/>
      <c r="F82" s="115"/>
      <c r="G82" s="182"/>
    </row>
    <row r="83" spans="1:7" x14ac:dyDescent="0.2">
      <c r="A83" s="228" t="s">
        <v>44</v>
      </c>
      <c r="B83" s="690" t="s">
        <v>11</v>
      </c>
      <c r="C83" s="691"/>
      <c r="D83" s="691"/>
      <c r="E83" s="692"/>
      <c r="F83" s="115"/>
      <c r="G83" s="182"/>
    </row>
    <row r="84" spans="1:7" x14ac:dyDescent="0.2">
      <c r="A84" s="689" t="s">
        <v>56</v>
      </c>
      <c r="B84" s="689"/>
      <c r="C84" s="689"/>
      <c r="D84" s="689"/>
      <c r="E84" s="689"/>
      <c r="F84" s="185">
        <f>SUM(F77:F83)</f>
        <v>0</v>
      </c>
      <c r="G84" s="182"/>
    </row>
    <row r="85" spans="1:7" ht="15" x14ac:dyDescent="0.2">
      <c r="A85" s="283"/>
      <c r="B85" s="765"/>
      <c r="C85" s="766"/>
      <c r="D85" s="766"/>
      <c r="E85" s="766"/>
      <c r="F85" s="766"/>
      <c r="G85" s="182"/>
    </row>
    <row r="86" spans="1:7" ht="15" x14ac:dyDescent="0.2">
      <c r="A86" s="283"/>
      <c r="B86" s="767"/>
      <c r="C86" s="705"/>
      <c r="D86" s="705"/>
      <c r="E86" s="705"/>
      <c r="F86" s="705"/>
      <c r="G86" s="182"/>
    </row>
    <row r="87" spans="1:7" x14ac:dyDescent="0.2">
      <c r="A87" s="283"/>
      <c r="B87" s="759"/>
      <c r="C87" s="760"/>
      <c r="D87" s="760"/>
      <c r="E87" s="760"/>
      <c r="F87" s="760"/>
      <c r="G87" s="182"/>
    </row>
    <row r="88" spans="1:7" x14ac:dyDescent="0.2">
      <c r="A88" s="253"/>
      <c r="B88" s="253"/>
      <c r="C88" s="253"/>
      <c r="D88" s="253"/>
      <c r="E88" s="253"/>
      <c r="F88" s="249"/>
      <c r="G88" s="182"/>
    </row>
    <row r="89" spans="1:7" x14ac:dyDescent="0.2">
      <c r="A89" s="761" t="s">
        <v>211</v>
      </c>
      <c r="B89" s="761"/>
      <c r="C89" s="761"/>
      <c r="D89" s="761"/>
      <c r="E89" s="761"/>
      <c r="F89" s="761"/>
      <c r="G89" s="182"/>
    </row>
    <row r="90" spans="1:7" x14ac:dyDescent="0.2">
      <c r="A90" s="680" t="s">
        <v>192</v>
      </c>
      <c r="B90" s="681"/>
      <c r="C90" s="681"/>
      <c r="D90" s="681"/>
      <c r="E90" s="682"/>
      <c r="F90" s="185" t="s">
        <v>9</v>
      </c>
      <c r="G90" s="182"/>
    </row>
    <row r="91" spans="1:7" x14ac:dyDescent="0.2">
      <c r="A91" s="228" t="s">
        <v>185</v>
      </c>
      <c r="B91" s="762" t="s">
        <v>187</v>
      </c>
      <c r="C91" s="763"/>
      <c r="D91" s="763"/>
      <c r="E91" s="764"/>
      <c r="F91" s="185">
        <f>F57</f>
        <v>0</v>
      </c>
      <c r="G91" s="182"/>
    </row>
    <row r="92" spans="1:7" x14ac:dyDescent="0.2">
      <c r="A92" s="228" t="s">
        <v>188</v>
      </c>
      <c r="B92" s="762" t="s">
        <v>189</v>
      </c>
      <c r="C92" s="763"/>
      <c r="D92" s="763"/>
      <c r="E92" s="764"/>
      <c r="F92" s="185">
        <f>F70</f>
        <v>0</v>
      </c>
      <c r="G92" s="182"/>
    </row>
    <row r="93" spans="1:7" x14ac:dyDescent="0.2">
      <c r="A93" s="228" t="s">
        <v>191</v>
      </c>
      <c r="B93" s="762" t="s">
        <v>47</v>
      </c>
      <c r="C93" s="763"/>
      <c r="D93" s="763"/>
      <c r="E93" s="764"/>
      <c r="F93" s="185">
        <f>F84</f>
        <v>0</v>
      </c>
      <c r="G93" s="182"/>
    </row>
    <row r="94" spans="1:7" x14ac:dyDescent="0.2">
      <c r="A94" s="680" t="s">
        <v>56</v>
      </c>
      <c r="B94" s="681"/>
      <c r="C94" s="681"/>
      <c r="D94" s="681"/>
      <c r="E94" s="682"/>
      <c r="F94" s="185">
        <f>SUM(F91:F93)</f>
        <v>0</v>
      </c>
      <c r="G94" s="182"/>
    </row>
    <row r="95" spans="1:7" x14ac:dyDescent="0.2">
      <c r="A95" s="253"/>
      <c r="B95" s="253"/>
      <c r="C95" s="253"/>
      <c r="D95" s="253"/>
      <c r="E95" s="253"/>
      <c r="F95" s="249"/>
      <c r="G95" s="182"/>
    </row>
    <row r="96" spans="1:7" x14ac:dyDescent="0.2">
      <c r="A96" s="253"/>
      <c r="B96" s="253"/>
      <c r="C96" s="253"/>
      <c r="D96" s="253"/>
      <c r="E96" s="253"/>
      <c r="F96" s="249"/>
      <c r="G96" s="182"/>
    </row>
    <row r="97" spans="1:8" x14ac:dyDescent="0.2">
      <c r="A97" s="756" t="s">
        <v>217</v>
      </c>
      <c r="B97" s="756"/>
      <c r="C97" s="756"/>
      <c r="D97" s="756"/>
      <c r="E97" s="756"/>
      <c r="F97" s="756"/>
      <c r="G97" s="182"/>
      <c r="H97" s="35"/>
    </row>
    <row r="98" spans="1:8" x14ac:dyDescent="0.2">
      <c r="A98" s="250"/>
      <c r="B98" s="250"/>
      <c r="C98" s="250"/>
      <c r="D98" s="250"/>
      <c r="E98" s="250"/>
      <c r="F98" s="251"/>
      <c r="G98" s="182"/>
    </row>
    <row r="99" spans="1:8" x14ac:dyDescent="0.2">
      <c r="A99" s="184">
        <v>3</v>
      </c>
      <c r="B99" s="689" t="s">
        <v>67</v>
      </c>
      <c r="C99" s="689"/>
      <c r="D99" s="689"/>
      <c r="E99" s="184" t="s">
        <v>8</v>
      </c>
      <c r="F99" s="185" t="s">
        <v>9</v>
      </c>
      <c r="G99" s="182"/>
    </row>
    <row r="100" spans="1:8" x14ac:dyDescent="0.2">
      <c r="A100" s="228" t="s">
        <v>27</v>
      </c>
      <c r="B100" s="669" t="s">
        <v>218</v>
      </c>
      <c r="C100" s="669"/>
      <c r="D100" s="669"/>
      <c r="E100" s="183"/>
      <c r="F100" s="115"/>
      <c r="G100" s="248"/>
    </row>
    <row r="101" spans="1:8" x14ac:dyDescent="0.2">
      <c r="A101" s="228" t="s">
        <v>28</v>
      </c>
      <c r="B101" s="676" t="s">
        <v>219</v>
      </c>
      <c r="C101" s="676"/>
      <c r="D101" s="676"/>
      <c r="E101" s="183"/>
      <c r="F101" s="115"/>
      <c r="G101" s="182"/>
    </row>
    <row r="102" spans="1:8" x14ac:dyDescent="0.2">
      <c r="A102" s="228" t="s">
        <v>29</v>
      </c>
      <c r="B102" s="676" t="s">
        <v>220</v>
      </c>
      <c r="C102" s="676"/>
      <c r="D102" s="676"/>
      <c r="E102" s="183"/>
      <c r="F102" s="115"/>
      <c r="G102" s="182"/>
    </row>
    <row r="103" spans="1:8" x14ac:dyDescent="0.2">
      <c r="A103" s="228" t="s">
        <v>30</v>
      </c>
      <c r="B103" s="676" t="s">
        <v>221</v>
      </c>
      <c r="C103" s="676"/>
      <c r="D103" s="676"/>
      <c r="E103" s="183"/>
      <c r="F103" s="115"/>
      <c r="G103" s="182"/>
    </row>
    <row r="104" spans="1:8" x14ac:dyDescent="0.2">
      <c r="A104" s="228" t="s">
        <v>42</v>
      </c>
      <c r="B104" s="676" t="s">
        <v>236</v>
      </c>
      <c r="C104" s="676"/>
      <c r="D104" s="676"/>
      <c r="E104" s="183"/>
      <c r="F104" s="115"/>
      <c r="G104" s="182"/>
    </row>
    <row r="105" spans="1:8" x14ac:dyDescent="0.2">
      <c r="A105" s="228" t="s">
        <v>43</v>
      </c>
      <c r="B105" s="677" t="s">
        <v>222</v>
      </c>
      <c r="C105" s="678"/>
      <c r="D105" s="679"/>
      <c r="E105" s="183"/>
      <c r="F105" s="115"/>
      <c r="G105" s="182"/>
    </row>
    <row r="106" spans="1:8" x14ac:dyDescent="0.2">
      <c r="A106" s="680" t="s">
        <v>56</v>
      </c>
      <c r="B106" s="681"/>
      <c r="C106" s="681"/>
      <c r="D106" s="682"/>
      <c r="E106" s="186">
        <f>SUM(E100:E105)</f>
        <v>0</v>
      </c>
      <c r="F106" s="185">
        <f>SUM(F100:F105)</f>
        <v>0</v>
      </c>
      <c r="G106" s="182"/>
    </row>
    <row r="107" spans="1:8" x14ac:dyDescent="0.2">
      <c r="A107" s="253"/>
      <c r="B107" s="253"/>
      <c r="C107" s="253"/>
      <c r="D107" s="253"/>
      <c r="E107" s="253"/>
      <c r="F107" s="249"/>
      <c r="G107" s="182"/>
    </row>
    <row r="108" spans="1:8" x14ac:dyDescent="0.2">
      <c r="A108" s="253"/>
      <c r="B108" s="253"/>
      <c r="C108" s="253"/>
      <c r="D108" s="253"/>
      <c r="E108" s="253"/>
      <c r="F108" s="249"/>
      <c r="G108" s="182"/>
    </row>
    <row r="109" spans="1:8" x14ac:dyDescent="0.2">
      <c r="A109" s="756" t="s">
        <v>223</v>
      </c>
      <c r="B109" s="756"/>
      <c r="C109" s="756"/>
      <c r="D109" s="756"/>
      <c r="E109" s="756"/>
      <c r="F109" s="756"/>
      <c r="G109" s="182"/>
    </row>
    <row r="110" spans="1:8" x14ac:dyDescent="0.2">
      <c r="A110" s="250"/>
      <c r="B110" s="250"/>
      <c r="C110" s="250"/>
      <c r="D110" s="250"/>
      <c r="E110" s="250"/>
      <c r="F110" s="252"/>
      <c r="G110" s="182"/>
    </row>
    <row r="111" spans="1:8" x14ac:dyDescent="0.2">
      <c r="A111" s="756" t="s">
        <v>237</v>
      </c>
      <c r="B111" s="756"/>
      <c r="C111" s="756"/>
      <c r="D111" s="756"/>
      <c r="E111" s="756"/>
      <c r="F111" s="756"/>
      <c r="G111" s="182"/>
    </row>
    <row r="112" spans="1:8" x14ac:dyDescent="0.2">
      <c r="A112" s="253"/>
      <c r="B112" s="253"/>
      <c r="C112" s="253"/>
      <c r="D112" s="253"/>
      <c r="E112" s="253"/>
      <c r="F112" s="253"/>
      <c r="G112" s="182"/>
    </row>
    <row r="113" spans="1:9" x14ac:dyDescent="0.2">
      <c r="A113" s="184" t="s">
        <v>55</v>
      </c>
      <c r="B113" s="745" t="s">
        <v>238</v>
      </c>
      <c r="C113" s="746"/>
      <c r="D113" s="747"/>
      <c r="E113" s="184" t="s">
        <v>8</v>
      </c>
      <c r="F113" s="185" t="s">
        <v>9</v>
      </c>
      <c r="G113" s="182"/>
    </row>
    <row r="114" spans="1:9" x14ac:dyDescent="0.2">
      <c r="A114" s="228" t="s">
        <v>27</v>
      </c>
      <c r="B114" s="677" t="s">
        <v>239</v>
      </c>
      <c r="C114" s="678"/>
      <c r="D114" s="679"/>
      <c r="E114" s="183"/>
      <c r="F114" s="115"/>
      <c r="G114" s="182"/>
    </row>
    <row r="115" spans="1:9" x14ac:dyDescent="0.2">
      <c r="A115" s="228" t="s">
        <v>28</v>
      </c>
      <c r="B115" s="677" t="s">
        <v>240</v>
      </c>
      <c r="C115" s="678"/>
      <c r="D115" s="679"/>
      <c r="E115" s="183"/>
      <c r="F115" s="115"/>
      <c r="G115" s="182"/>
    </row>
    <row r="116" spans="1:9" x14ac:dyDescent="0.2">
      <c r="A116" s="228" t="s">
        <v>29</v>
      </c>
      <c r="B116" s="677" t="s">
        <v>241</v>
      </c>
      <c r="C116" s="678"/>
      <c r="D116" s="679"/>
      <c r="E116" s="183"/>
      <c r="F116" s="115"/>
      <c r="G116" s="182"/>
      <c r="I116" s="27"/>
    </row>
    <row r="117" spans="1:9" x14ac:dyDescent="0.2">
      <c r="A117" s="228" t="s">
        <v>30</v>
      </c>
      <c r="B117" s="676" t="s">
        <v>242</v>
      </c>
      <c r="C117" s="676"/>
      <c r="D117" s="676"/>
      <c r="E117" s="183"/>
      <c r="F117" s="115"/>
      <c r="G117" s="182"/>
    </row>
    <row r="118" spans="1:9" x14ac:dyDescent="0.2">
      <c r="A118" s="228" t="s">
        <v>42</v>
      </c>
      <c r="B118" s="690" t="s">
        <v>243</v>
      </c>
      <c r="C118" s="691"/>
      <c r="D118" s="692"/>
      <c r="E118" s="183"/>
      <c r="F118" s="115"/>
      <c r="G118" s="182"/>
      <c r="I118" s="27"/>
    </row>
    <row r="119" spans="1:9" x14ac:dyDescent="0.2">
      <c r="A119" s="228" t="s">
        <v>43</v>
      </c>
      <c r="B119" s="677" t="s">
        <v>244</v>
      </c>
      <c r="C119" s="678"/>
      <c r="D119" s="679"/>
      <c r="E119" s="183"/>
      <c r="F119" s="115"/>
      <c r="G119" s="182"/>
    </row>
    <row r="120" spans="1:9" ht="15" x14ac:dyDescent="0.2">
      <c r="A120" s="236"/>
      <c r="B120" s="680" t="s">
        <v>61</v>
      </c>
      <c r="C120" s="757"/>
      <c r="D120" s="758"/>
      <c r="E120" s="183">
        <f>SUM(E114:E119)</f>
        <v>0</v>
      </c>
      <c r="F120" s="185">
        <f>SUM(F114:F119)</f>
        <v>0</v>
      </c>
      <c r="G120" s="182"/>
    </row>
    <row r="121" spans="1:9" ht="13.5" x14ac:dyDescent="0.2">
      <c r="A121" s="282"/>
      <c r="B121" s="754"/>
      <c r="C121" s="755"/>
      <c r="D121" s="755"/>
      <c r="E121" s="755"/>
      <c r="F121" s="755"/>
      <c r="G121" s="182"/>
    </row>
    <row r="122" spans="1:9" ht="13.5" x14ac:dyDescent="0.2">
      <c r="A122" s="282"/>
      <c r="B122" s="754"/>
      <c r="C122" s="755"/>
      <c r="D122" s="755"/>
      <c r="E122" s="755"/>
      <c r="F122" s="755"/>
      <c r="G122" s="182"/>
    </row>
    <row r="123" spans="1:9" x14ac:dyDescent="0.2">
      <c r="A123" s="253"/>
      <c r="B123" s="253"/>
      <c r="C123" s="253"/>
      <c r="D123" s="253"/>
      <c r="E123" s="253"/>
      <c r="F123" s="249"/>
      <c r="G123" s="182"/>
    </row>
    <row r="124" spans="1:9" x14ac:dyDescent="0.2">
      <c r="A124" s="756" t="s">
        <v>245</v>
      </c>
      <c r="B124" s="756"/>
      <c r="C124" s="756"/>
      <c r="D124" s="756"/>
      <c r="E124" s="756"/>
      <c r="F124" s="756"/>
      <c r="G124" s="182"/>
    </row>
    <row r="125" spans="1:9" x14ac:dyDescent="0.2">
      <c r="A125" s="250"/>
      <c r="B125" s="250"/>
      <c r="C125" s="250"/>
      <c r="D125" s="250"/>
      <c r="E125" s="250"/>
      <c r="F125" s="252"/>
      <c r="G125" s="182"/>
    </row>
    <row r="126" spans="1:9" x14ac:dyDescent="0.2">
      <c r="A126" s="184" t="s">
        <v>58</v>
      </c>
      <c r="B126" s="745" t="s">
        <v>246</v>
      </c>
      <c r="C126" s="746"/>
      <c r="D126" s="747"/>
      <c r="E126" s="184" t="s">
        <v>8</v>
      </c>
      <c r="F126" s="185" t="s">
        <v>9</v>
      </c>
      <c r="G126" s="182"/>
    </row>
    <row r="127" spans="1:9" x14ac:dyDescent="0.2">
      <c r="A127" s="228" t="s">
        <v>27</v>
      </c>
      <c r="B127" s="676" t="s">
        <v>247</v>
      </c>
      <c r="C127" s="676"/>
      <c r="D127" s="676"/>
      <c r="E127" s="183"/>
      <c r="F127" s="115"/>
      <c r="G127" s="182"/>
    </row>
    <row r="128" spans="1:9" x14ac:dyDescent="0.2">
      <c r="A128" s="680" t="s">
        <v>61</v>
      </c>
      <c r="B128" s="681"/>
      <c r="C128" s="681"/>
      <c r="D128" s="681"/>
      <c r="E128" s="186">
        <f>E127</f>
        <v>0</v>
      </c>
      <c r="F128" s="185">
        <f>F127</f>
        <v>0</v>
      </c>
      <c r="G128" s="182"/>
    </row>
    <row r="129" spans="1:7" ht="13.5" x14ac:dyDescent="0.2">
      <c r="A129" s="282"/>
      <c r="B129" s="754"/>
      <c r="C129" s="755"/>
      <c r="D129" s="755"/>
      <c r="E129" s="755"/>
      <c r="F129" s="755"/>
      <c r="G129" s="182"/>
    </row>
    <row r="130" spans="1:7" x14ac:dyDescent="0.2">
      <c r="A130" s="250"/>
      <c r="B130" s="250"/>
      <c r="C130" s="250"/>
      <c r="D130" s="250"/>
      <c r="E130" s="250"/>
      <c r="F130" s="251"/>
      <c r="G130" s="182"/>
    </row>
    <row r="131" spans="1:7" x14ac:dyDescent="0.2">
      <c r="A131" s="744" t="s">
        <v>224</v>
      </c>
      <c r="B131" s="744"/>
      <c r="C131" s="744"/>
      <c r="D131" s="744"/>
      <c r="E131" s="744"/>
      <c r="F131" s="744"/>
      <c r="G131" s="182"/>
    </row>
    <row r="132" spans="1:7" x14ac:dyDescent="0.2">
      <c r="A132" s="253"/>
      <c r="B132" s="250"/>
      <c r="C132" s="250"/>
      <c r="D132" s="250"/>
      <c r="E132" s="250"/>
      <c r="F132" s="251"/>
      <c r="G132" s="182"/>
    </row>
    <row r="133" spans="1:7" x14ac:dyDescent="0.2">
      <c r="A133" s="184">
        <v>4</v>
      </c>
      <c r="B133" s="680" t="s">
        <v>225</v>
      </c>
      <c r="C133" s="681"/>
      <c r="D133" s="681"/>
      <c r="E133" s="682"/>
      <c r="F133" s="185" t="s">
        <v>9</v>
      </c>
      <c r="G133" s="182"/>
    </row>
    <row r="134" spans="1:7" x14ac:dyDescent="0.2">
      <c r="A134" s="254" t="s">
        <v>55</v>
      </c>
      <c r="B134" s="690" t="s">
        <v>238</v>
      </c>
      <c r="C134" s="691"/>
      <c r="D134" s="691"/>
      <c r="E134" s="692"/>
      <c r="F134" s="115">
        <f>F120</f>
        <v>0</v>
      </c>
      <c r="G134" s="182"/>
    </row>
    <row r="135" spans="1:7" x14ac:dyDescent="0.2">
      <c r="A135" s="254" t="s">
        <v>58</v>
      </c>
      <c r="B135" s="690" t="s">
        <v>246</v>
      </c>
      <c r="C135" s="691"/>
      <c r="D135" s="691"/>
      <c r="E135" s="692"/>
      <c r="F135" s="115">
        <f>F128</f>
        <v>0</v>
      </c>
      <c r="G135" s="182"/>
    </row>
    <row r="136" spans="1:7" x14ac:dyDescent="0.2">
      <c r="A136" s="680" t="s">
        <v>56</v>
      </c>
      <c r="B136" s="681"/>
      <c r="C136" s="681"/>
      <c r="D136" s="681"/>
      <c r="E136" s="682"/>
      <c r="F136" s="185">
        <f>SUM(F134:F135)</f>
        <v>0</v>
      </c>
      <c r="G136" s="182"/>
    </row>
    <row r="137" spans="1:7" x14ac:dyDescent="0.2">
      <c r="A137" s="250"/>
      <c r="B137" s="250"/>
      <c r="C137" s="250"/>
      <c r="D137" s="250"/>
      <c r="E137" s="250"/>
      <c r="F137" s="251"/>
      <c r="G137" s="182"/>
    </row>
    <row r="138" spans="1:7" x14ac:dyDescent="0.2">
      <c r="A138" s="250"/>
      <c r="B138" s="250"/>
      <c r="C138" s="250"/>
      <c r="D138" s="250"/>
      <c r="E138" s="250"/>
      <c r="F138" s="251"/>
      <c r="G138" s="182"/>
    </row>
    <row r="139" spans="1:7" x14ac:dyDescent="0.2">
      <c r="A139" s="753" t="s">
        <v>194</v>
      </c>
      <c r="B139" s="753"/>
      <c r="C139" s="753"/>
      <c r="D139" s="753"/>
      <c r="E139" s="753"/>
      <c r="F139" s="753"/>
      <c r="G139" s="182"/>
    </row>
    <row r="140" spans="1:7" x14ac:dyDescent="0.2">
      <c r="A140" s="250"/>
      <c r="B140" s="250"/>
      <c r="C140" s="250"/>
      <c r="D140" s="250"/>
      <c r="E140" s="250"/>
      <c r="F140" s="251"/>
      <c r="G140" s="182"/>
    </row>
    <row r="141" spans="1:7" x14ac:dyDescent="0.2">
      <c r="A141" s="228">
        <v>5</v>
      </c>
      <c r="B141" s="680" t="s">
        <v>25</v>
      </c>
      <c r="C141" s="681"/>
      <c r="D141" s="681"/>
      <c r="E141" s="682"/>
      <c r="F141" s="185" t="s">
        <v>9</v>
      </c>
      <c r="G141" s="182"/>
    </row>
    <row r="142" spans="1:7" x14ac:dyDescent="0.2">
      <c r="A142" s="228" t="s">
        <v>27</v>
      </c>
      <c r="B142" s="690" t="s">
        <v>104</v>
      </c>
      <c r="C142" s="691"/>
      <c r="D142" s="691"/>
      <c r="E142" s="692"/>
      <c r="F142" s="115">
        <f>SUM('(VI) Uniforme '!S19)</f>
        <v>0</v>
      </c>
      <c r="G142" s="182"/>
    </row>
    <row r="143" spans="1:7" x14ac:dyDescent="0.2">
      <c r="A143" s="228" t="s">
        <v>28</v>
      </c>
      <c r="B143" s="690" t="s">
        <v>421</v>
      </c>
      <c r="C143" s="691"/>
      <c r="D143" s="691"/>
      <c r="E143" s="692"/>
      <c r="F143" s="115">
        <f>SUM('(IV) Ferramentas '!J65:K65)</f>
        <v>0</v>
      </c>
      <c r="G143" s="182"/>
    </row>
    <row r="144" spans="1:7" x14ac:dyDescent="0.2">
      <c r="A144" s="228" t="s">
        <v>29</v>
      </c>
      <c r="B144" s="690" t="s">
        <v>52</v>
      </c>
      <c r="C144" s="691"/>
      <c r="D144" s="691"/>
      <c r="E144" s="692"/>
      <c r="F144" s="115">
        <f>SUM('(V) Equipamentos'!I10:J10)</f>
        <v>0</v>
      </c>
      <c r="G144" s="182"/>
    </row>
    <row r="145" spans="1:7" x14ac:dyDescent="0.2">
      <c r="A145" s="228" t="s">
        <v>30</v>
      </c>
      <c r="B145" s="690" t="s">
        <v>911</v>
      </c>
      <c r="C145" s="691"/>
      <c r="D145" s="691"/>
      <c r="E145" s="692"/>
      <c r="F145" s="115">
        <f>SUM('(VII) EPI'!H28:I28)</f>
        <v>0</v>
      </c>
      <c r="G145" s="182"/>
    </row>
    <row r="146" spans="1:7" x14ac:dyDescent="0.2">
      <c r="A146" s="680" t="s">
        <v>56</v>
      </c>
      <c r="B146" s="681"/>
      <c r="C146" s="681"/>
      <c r="D146" s="681"/>
      <c r="E146" s="682"/>
      <c r="F146" s="185">
        <f>SUM(F142:F145)</f>
        <v>0</v>
      </c>
      <c r="G146" s="182"/>
    </row>
    <row r="147" spans="1:7" ht="13.5" x14ac:dyDescent="0.2">
      <c r="A147" s="282"/>
      <c r="B147" s="284"/>
      <c r="C147" s="250"/>
      <c r="D147" s="250"/>
      <c r="E147" s="250"/>
      <c r="F147" s="251"/>
      <c r="G147" s="182"/>
    </row>
    <row r="148" spans="1:7" x14ac:dyDescent="0.2">
      <c r="A148" s="250"/>
      <c r="B148" s="250"/>
      <c r="C148" s="250"/>
      <c r="D148" s="250"/>
      <c r="E148" s="250"/>
      <c r="F148" s="251"/>
      <c r="G148" s="182"/>
    </row>
    <row r="149" spans="1:7" x14ac:dyDescent="0.2">
      <c r="A149" s="744" t="s">
        <v>195</v>
      </c>
      <c r="B149" s="744"/>
      <c r="C149" s="744"/>
      <c r="D149" s="744"/>
      <c r="E149" s="744"/>
      <c r="F149" s="744"/>
      <c r="G149" s="182"/>
    </row>
    <row r="150" spans="1:7" x14ac:dyDescent="0.2">
      <c r="A150" s="250"/>
      <c r="B150" s="250"/>
      <c r="C150" s="250"/>
      <c r="D150" s="250"/>
      <c r="E150" s="250"/>
      <c r="F150" s="251"/>
      <c r="G150" s="182"/>
    </row>
    <row r="151" spans="1:7" x14ac:dyDescent="0.2">
      <c r="A151" s="184">
        <v>6</v>
      </c>
      <c r="B151" s="689" t="s">
        <v>80</v>
      </c>
      <c r="C151" s="689"/>
      <c r="D151" s="689"/>
      <c r="E151" s="184" t="s">
        <v>8</v>
      </c>
      <c r="F151" s="185" t="s">
        <v>9</v>
      </c>
      <c r="G151" s="182"/>
    </row>
    <row r="152" spans="1:7" x14ac:dyDescent="0.2">
      <c r="A152" s="228" t="s">
        <v>27</v>
      </c>
      <c r="B152" s="669" t="s">
        <v>248</v>
      </c>
      <c r="C152" s="669"/>
      <c r="D152" s="669"/>
      <c r="E152" s="3"/>
      <c r="F152" s="115"/>
      <c r="G152" s="182"/>
    </row>
    <row r="153" spans="1:7" x14ac:dyDescent="0.2">
      <c r="A153" s="228" t="s">
        <v>28</v>
      </c>
      <c r="B153" s="677" t="s">
        <v>20</v>
      </c>
      <c r="C153" s="678"/>
      <c r="D153" s="679"/>
      <c r="E153" s="3"/>
      <c r="F153" s="115"/>
      <c r="G153" s="182"/>
    </row>
    <row r="154" spans="1:7" x14ac:dyDescent="0.2">
      <c r="A154" s="228" t="s">
        <v>29</v>
      </c>
      <c r="B154" s="745" t="s">
        <v>21</v>
      </c>
      <c r="C154" s="746"/>
      <c r="D154" s="746"/>
      <c r="E154" s="187">
        <f>E155+E156+E157</f>
        <v>0</v>
      </c>
      <c r="F154" s="185">
        <f>SUM(F155:F157)</f>
        <v>0</v>
      </c>
      <c r="G154" s="182"/>
    </row>
    <row r="155" spans="1:7" x14ac:dyDescent="0.2">
      <c r="A155" s="255" t="s">
        <v>196</v>
      </c>
      <c r="B155" s="677" t="s">
        <v>22</v>
      </c>
      <c r="C155" s="678"/>
      <c r="D155" s="679"/>
      <c r="E155" s="183"/>
      <c r="F155" s="115"/>
      <c r="G155" s="182"/>
    </row>
    <row r="156" spans="1:7" x14ac:dyDescent="0.2">
      <c r="A156" s="255" t="s">
        <v>197</v>
      </c>
      <c r="B156" s="677" t="s">
        <v>23</v>
      </c>
      <c r="C156" s="678"/>
      <c r="D156" s="679"/>
      <c r="E156" s="183"/>
      <c r="F156" s="115"/>
      <c r="G156" s="182"/>
    </row>
    <row r="157" spans="1:7" x14ac:dyDescent="0.2">
      <c r="A157" s="255" t="s">
        <v>198</v>
      </c>
      <c r="B157" s="750" t="s">
        <v>24</v>
      </c>
      <c r="C157" s="751"/>
      <c r="D157" s="752"/>
      <c r="E157" s="183"/>
      <c r="F157" s="115"/>
      <c r="G157" s="182"/>
    </row>
    <row r="158" spans="1:7" x14ac:dyDescent="0.2">
      <c r="A158" s="680" t="s">
        <v>56</v>
      </c>
      <c r="B158" s="681"/>
      <c r="C158" s="681"/>
      <c r="D158" s="681"/>
      <c r="E158" s="682"/>
      <c r="F158" s="185">
        <f>F152+F153+F154</f>
        <v>0</v>
      </c>
      <c r="G158" s="182"/>
    </row>
    <row r="159" spans="1:7" x14ac:dyDescent="0.2">
      <c r="A159" s="285"/>
      <c r="B159" s="285"/>
      <c r="C159" s="250"/>
      <c r="D159" s="250"/>
      <c r="E159" s="250"/>
      <c r="F159" s="251"/>
      <c r="G159" s="182"/>
    </row>
    <row r="160" spans="1:7" x14ac:dyDescent="0.2">
      <c r="A160" s="285"/>
      <c r="B160" s="285"/>
      <c r="C160" s="250"/>
      <c r="D160" s="250"/>
      <c r="E160" s="250"/>
      <c r="F160" s="251"/>
      <c r="G160" s="182"/>
    </row>
    <row r="161" spans="1:7" x14ac:dyDescent="0.2">
      <c r="A161" s="285"/>
      <c r="B161" s="285"/>
      <c r="C161" s="250"/>
      <c r="D161" s="250"/>
      <c r="E161" s="250"/>
      <c r="F161" s="251"/>
      <c r="G161" s="182"/>
    </row>
    <row r="162" spans="1:7" x14ac:dyDescent="0.2">
      <c r="A162" s="285"/>
      <c r="B162" s="285"/>
      <c r="C162" s="250"/>
      <c r="D162" s="250"/>
      <c r="E162" s="250"/>
      <c r="F162" s="251"/>
      <c r="G162" s="182"/>
    </row>
    <row r="163" spans="1:7" x14ac:dyDescent="0.2">
      <c r="A163" s="744" t="s">
        <v>226</v>
      </c>
      <c r="B163" s="744"/>
      <c r="C163" s="744"/>
      <c r="D163" s="744"/>
      <c r="E163" s="744"/>
      <c r="F163" s="744"/>
      <c r="G163" s="182"/>
    </row>
    <row r="164" spans="1:7" x14ac:dyDescent="0.2">
      <c r="A164" s="745" t="s">
        <v>146</v>
      </c>
      <c r="B164" s="746"/>
      <c r="C164" s="746"/>
      <c r="D164" s="746"/>
      <c r="E164" s="747"/>
      <c r="F164" s="185" t="s">
        <v>9</v>
      </c>
      <c r="G164" s="182"/>
    </row>
    <row r="165" spans="1:7" x14ac:dyDescent="0.2">
      <c r="A165" s="228" t="s">
        <v>27</v>
      </c>
      <c r="B165" s="690" t="s">
        <v>88</v>
      </c>
      <c r="C165" s="691"/>
      <c r="D165" s="691"/>
      <c r="E165" s="692"/>
      <c r="F165" s="115">
        <f>F44</f>
        <v>0</v>
      </c>
      <c r="G165" s="182"/>
    </row>
    <row r="166" spans="1:7" x14ac:dyDescent="0.2">
      <c r="A166" s="228" t="s">
        <v>28</v>
      </c>
      <c r="B166" s="690" t="s">
        <v>199</v>
      </c>
      <c r="C166" s="691"/>
      <c r="D166" s="691"/>
      <c r="E166" s="692"/>
      <c r="F166" s="115">
        <f>F94</f>
        <v>0</v>
      </c>
      <c r="G166" s="182"/>
    </row>
    <row r="167" spans="1:7" x14ac:dyDescent="0.2">
      <c r="A167" s="228" t="s">
        <v>29</v>
      </c>
      <c r="B167" s="690" t="s">
        <v>200</v>
      </c>
      <c r="C167" s="691"/>
      <c r="D167" s="691"/>
      <c r="E167" s="692"/>
      <c r="F167" s="115">
        <f>F106</f>
        <v>0</v>
      </c>
      <c r="G167" s="182"/>
    </row>
    <row r="168" spans="1:7" x14ac:dyDescent="0.2">
      <c r="A168" s="228" t="s">
        <v>30</v>
      </c>
      <c r="B168" s="690" t="s">
        <v>201</v>
      </c>
      <c r="C168" s="691"/>
      <c r="D168" s="691"/>
      <c r="E168" s="692"/>
      <c r="F168" s="115">
        <f>F136</f>
        <v>0</v>
      </c>
      <c r="G168" s="182"/>
    </row>
    <row r="169" spans="1:7" x14ac:dyDescent="0.2">
      <c r="A169" s="228" t="s">
        <v>42</v>
      </c>
      <c r="B169" s="690" t="s">
        <v>229</v>
      </c>
      <c r="C169" s="691"/>
      <c r="D169" s="691"/>
      <c r="E169" s="692"/>
      <c r="F169" s="115">
        <f>F146</f>
        <v>0</v>
      </c>
      <c r="G169" s="182"/>
    </row>
    <row r="170" spans="1:7" x14ac:dyDescent="0.2">
      <c r="A170" s="680" t="s">
        <v>228</v>
      </c>
      <c r="B170" s="681"/>
      <c r="C170" s="681"/>
      <c r="D170" s="681"/>
      <c r="E170" s="682"/>
      <c r="F170" s="185">
        <f>SUM(F165:F169)</f>
        <v>0</v>
      </c>
      <c r="G170" s="182"/>
    </row>
    <row r="171" spans="1:7" x14ac:dyDescent="0.2">
      <c r="A171" s="228" t="s">
        <v>43</v>
      </c>
      <c r="B171" s="690" t="s">
        <v>230</v>
      </c>
      <c r="C171" s="691"/>
      <c r="D171" s="691"/>
      <c r="E171" s="692"/>
      <c r="F171" s="115">
        <f>F158</f>
        <v>0</v>
      </c>
      <c r="G171" s="182"/>
    </row>
    <row r="172" spans="1:7" x14ac:dyDescent="0.2">
      <c r="A172" s="680" t="s">
        <v>227</v>
      </c>
      <c r="B172" s="681"/>
      <c r="C172" s="681"/>
      <c r="D172" s="681"/>
      <c r="E172" s="682"/>
      <c r="F172" s="185">
        <f>SUM(F170:F171)</f>
        <v>0</v>
      </c>
      <c r="G172" s="256"/>
    </row>
    <row r="173" spans="1:7" ht="15" x14ac:dyDescent="0.2">
      <c r="A173" s="748" t="s">
        <v>232</v>
      </c>
      <c r="B173" s="749"/>
      <c r="C173" s="749"/>
      <c r="D173" s="749"/>
      <c r="E173" s="749"/>
      <c r="F173" s="185" t="e">
        <f>F172/F44</f>
        <v>#DIV/0!</v>
      </c>
      <c r="G173" s="257"/>
    </row>
    <row r="174" spans="1:7" x14ac:dyDescent="0.2">
      <c r="A174" s="118"/>
      <c r="B174" s="286"/>
      <c r="C174" s="286"/>
      <c r="D174" s="181"/>
      <c r="E174" s="181"/>
      <c r="F174" s="96"/>
    </row>
    <row r="175" spans="1:7" x14ac:dyDescent="0.2">
      <c r="C175" s="125"/>
      <c r="F175" s="126"/>
    </row>
    <row r="176" spans="1:7" x14ac:dyDescent="0.2">
      <c r="C176" s="125"/>
      <c r="D176" s="127"/>
      <c r="E176" s="127"/>
      <c r="F176" s="128"/>
    </row>
    <row r="177" spans="3:6" x14ac:dyDescent="0.2">
      <c r="C177" s="125"/>
    </row>
    <row r="178" spans="3:6" x14ac:dyDescent="0.2">
      <c r="C178" s="125"/>
      <c r="D178" s="127"/>
      <c r="E178" s="127"/>
      <c r="F178" s="128"/>
    </row>
    <row r="179" spans="3:6" x14ac:dyDescent="0.2">
      <c r="C179" s="125"/>
      <c r="D179" s="129"/>
      <c r="E179" s="129"/>
      <c r="F179" s="130"/>
    </row>
    <row r="180" spans="3:6" x14ac:dyDescent="0.2">
      <c r="C180" s="125"/>
      <c r="F180" s="126"/>
    </row>
    <row r="181" spans="3:6" x14ac:dyDescent="0.2">
      <c r="C181" s="125"/>
      <c r="F181" s="126"/>
    </row>
    <row r="182" spans="3:6" x14ac:dyDescent="0.2">
      <c r="C182" s="125"/>
      <c r="F182" s="126"/>
    </row>
    <row r="183" spans="3:6" x14ac:dyDescent="0.2">
      <c r="C183" s="125"/>
    </row>
    <row r="184" spans="3:6" x14ac:dyDescent="0.2">
      <c r="C184" s="125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59999389629810485"/>
  </sheetPr>
  <dimension ref="A2:I186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F27" sqref="F27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737"/>
      <c r="B5" s="738"/>
      <c r="C5" s="738"/>
      <c r="D5" s="739"/>
      <c r="E5" s="739"/>
      <c r="F5" s="740"/>
      <c r="G5" s="740"/>
    </row>
    <row r="6" spans="1:7" ht="15.75" x14ac:dyDescent="0.2">
      <c r="A6" s="741" t="s">
        <v>870</v>
      </c>
      <c r="B6" s="742"/>
      <c r="C6" s="742"/>
      <c r="D6" s="742"/>
      <c r="E6" s="742"/>
      <c r="F6" s="742"/>
    </row>
    <row r="7" spans="1:7" x14ac:dyDescent="0.2">
      <c r="A7" s="188" t="s">
        <v>871</v>
      </c>
      <c r="B7" s="188"/>
      <c r="C7" s="188"/>
      <c r="D7" s="188"/>
      <c r="E7" s="188"/>
      <c r="F7" s="188"/>
    </row>
    <row r="8" spans="1:7" x14ac:dyDescent="0.2">
      <c r="A8" s="250"/>
      <c r="B8" s="250"/>
      <c r="C8" s="250"/>
      <c r="D8" s="250"/>
      <c r="E8" s="250"/>
      <c r="F8" s="251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</row>
    <row r="10" spans="1:7" x14ac:dyDescent="0.2">
      <c r="A10" s="250"/>
      <c r="B10" s="254" t="s">
        <v>120</v>
      </c>
      <c r="C10" s="778"/>
      <c r="D10" s="778"/>
      <c r="E10" s="778"/>
      <c r="F10" s="778"/>
    </row>
    <row r="11" spans="1:7" x14ac:dyDescent="0.2">
      <c r="A11" s="250"/>
      <c r="B11" s="254" t="s">
        <v>0</v>
      </c>
      <c r="C11" s="778"/>
      <c r="D11" s="778"/>
      <c r="E11" s="778"/>
      <c r="F11" s="778"/>
    </row>
    <row r="12" spans="1:7" x14ac:dyDescent="0.2">
      <c r="A12" s="250"/>
      <c r="B12" s="250"/>
      <c r="C12" s="250"/>
      <c r="D12" s="250"/>
      <c r="E12" s="250"/>
      <c r="F12" s="251"/>
    </row>
    <row r="13" spans="1:7" x14ac:dyDescent="0.2">
      <c r="A13" s="689" t="s">
        <v>1</v>
      </c>
      <c r="B13" s="689"/>
      <c r="C13" s="689"/>
      <c r="D13" s="689"/>
      <c r="E13" s="689"/>
      <c r="F13" s="689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5"/>
    </row>
    <row r="17" spans="1:6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</row>
    <row r="18" spans="1:6" x14ac:dyDescent="0.2">
      <c r="A18" s="250"/>
      <c r="B18" s="250"/>
      <c r="C18" s="250"/>
      <c r="D18" s="250"/>
      <c r="E18" s="250"/>
      <c r="F18" s="251"/>
    </row>
    <row r="19" spans="1:6" x14ac:dyDescent="0.2">
      <c r="A19" s="689" t="s">
        <v>31</v>
      </c>
      <c r="B19" s="689"/>
      <c r="C19" s="689"/>
      <c r="D19" s="689"/>
      <c r="E19" s="689"/>
      <c r="F19" s="689"/>
    </row>
    <row r="20" spans="1:6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</row>
    <row r="21" spans="1:6" ht="15" x14ac:dyDescent="0.2">
      <c r="A21" s="680" t="s">
        <v>266</v>
      </c>
      <c r="B21" s="724"/>
      <c r="C21" s="725"/>
      <c r="D21" s="689" t="s">
        <v>250</v>
      </c>
      <c r="E21" s="726"/>
      <c r="F21" s="416">
        <v>15</v>
      </c>
    </row>
    <row r="22" spans="1:6" x14ac:dyDescent="0.2">
      <c r="A22" s="250"/>
      <c r="B22" s="250"/>
      <c r="C22" s="250"/>
      <c r="D22" s="250"/>
      <c r="E22" s="250"/>
      <c r="F22" s="251"/>
    </row>
    <row r="23" spans="1:6" x14ac:dyDescent="0.2">
      <c r="A23" s="404" t="s">
        <v>4</v>
      </c>
      <c r="B23" s="407"/>
      <c r="C23" s="407"/>
      <c r="D23" s="407"/>
      <c r="E23" s="407"/>
      <c r="F23" s="407"/>
    </row>
    <row r="24" spans="1:6" x14ac:dyDescent="0.2">
      <c r="A24" s="268" t="s">
        <v>214</v>
      </c>
      <c r="B24" s="398"/>
      <c r="C24" s="398"/>
      <c r="D24" s="398"/>
      <c r="E24" s="398"/>
      <c r="F24" s="399"/>
    </row>
    <row r="25" spans="1:6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</row>
    <row r="26" spans="1:6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253</v>
      </c>
    </row>
    <row r="27" spans="1:6" ht="13.5" thickBot="1" x14ac:dyDescent="0.25">
      <c r="A27" s="413">
        <v>3</v>
      </c>
      <c r="B27" s="401" t="s">
        <v>35</v>
      </c>
      <c r="C27" s="402"/>
      <c r="D27" s="402"/>
      <c r="E27" s="402"/>
      <c r="F27" s="511"/>
    </row>
    <row r="28" spans="1:6" x14ac:dyDescent="0.2">
      <c r="A28" s="413">
        <v>4</v>
      </c>
      <c r="B28" s="401" t="s">
        <v>6</v>
      </c>
      <c r="C28" s="402"/>
      <c r="D28" s="402"/>
      <c r="E28" s="403"/>
      <c r="F28" s="271" t="s">
        <v>266</v>
      </c>
    </row>
    <row r="29" spans="1:6" x14ac:dyDescent="0.2">
      <c r="A29" s="413">
        <v>5</v>
      </c>
      <c r="B29" s="401" t="s">
        <v>7</v>
      </c>
      <c r="C29" s="402"/>
      <c r="D29" s="402"/>
      <c r="E29" s="403"/>
      <c r="F29" s="417"/>
    </row>
    <row r="30" spans="1:6" ht="15" x14ac:dyDescent="0.2">
      <c r="A30" s="414"/>
      <c r="B30" s="277"/>
      <c r="C30" s="277"/>
      <c r="D30" s="727" t="s">
        <v>865</v>
      </c>
      <c r="E30" s="726"/>
      <c r="F30" s="115">
        <v>1045</v>
      </c>
    </row>
    <row r="31" spans="1:6" s="37" customFormat="1" ht="13.5" x14ac:dyDescent="0.2">
      <c r="A31" s="278"/>
      <c r="B31" s="277"/>
      <c r="C31" s="279"/>
      <c r="D31" s="409"/>
      <c r="E31" s="409"/>
      <c r="F31" s="280"/>
    </row>
    <row r="32" spans="1:6" s="37" customFormat="1" ht="13.5" x14ac:dyDescent="0.2">
      <c r="A32" s="278"/>
      <c r="B32" s="277"/>
      <c r="C32" s="279"/>
      <c r="D32" s="409"/>
      <c r="E32" s="409"/>
      <c r="F32" s="280"/>
    </row>
    <row r="33" spans="1:7" x14ac:dyDescent="0.2">
      <c r="A33" s="229"/>
      <c r="B33" s="277"/>
      <c r="C33" s="277"/>
      <c r="D33" s="277"/>
      <c r="E33" s="232"/>
      <c r="F33" s="232"/>
    </row>
    <row r="34" spans="1:7" x14ac:dyDescent="0.2">
      <c r="A34" s="229"/>
      <c r="B34" s="277"/>
      <c r="C34" s="277"/>
      <c r="D34" s="277"/>
      <c r="E34" s="232"/>
      <c r="F34" s="232"/>
    </row>
    <row r="35" spans="1:7" x14ac:dyDescent="0.2">
      <c r="A35" s="229"/>
      <c r="B35" s="756" t="s">
        <v>36</v>
      </c>
      <c r="C35" s="756"/>
      <c r="D35" s="756"/>
      <c r="E35" s="756"/>
      <c r="F35" s="756"/>
    </row>
    <row r="36" spans="1:7" x14ac:dyDescent="0.2">
      <c r="A36" s="250"/>
      <c r="B36" s="250"/>
      <c r="C36" s="250"/>
      <c r="D36" s="250"/>
      <c r="E36" s="250"/>
      <c r="F36" s="251"/>
    </row>
    <row r="37" spans="1:7" ht="15" x14ac:dyDescent="0.2">
      <c r="A37" s="228">
        <v>1</v>
      </c>
      <c r="B37" s="680" t="s">
        <v>37</v>
      </c>
      <c r="C37" s="724"/>
      <c r="D37" s="706"/>
      <c r="E37" s="185" t="s">
        <v>8</v>
      </c>
      <c r="F37" s="184" t="s">
        <v>9</v>
      </c>
    </row>
    <row r="38" spans="1:7" ht="15" x14ac:dyDescent="0.2">
      <c r="A38" s="228" t="s">
        <v>27</v>
      </c>
      <c r="B38" s="690" t="s">
        <v>38</v>
      </c>
      <c r="C38" s="729"/>
      <c r="D38" s="730"/>
      <c r="E38" s="225"/>
      <c r="F38" s="115"/>
      <c r="G38" s="86"/>
    </row>
    <row r="39" spans="1:7" ht="15" x14ac:dyDescent="0.2">
      <c r="A39" s="228" t="s">
        <v>28</v>
      </c>
      <c r="B39" s="690" t="s">
        <v>807</v>
      </c>
      <c r="C39" s="729"/>
      <c r="D39" s="730"/>
      <c r="E39" s="183"/>
      <c r="F39" s="115"/>
      <c r="G39" s="86"/>
    </row>
    <row r="40" spans="1:7" ht="15" x14ac:dyDescent="0.2">
      <c r="A40" s="228" t="s">
        <v>29</v>
      </c>
      <c r="B40" s="731" t="s">
        <v>808</v>
      </c>
      <c r="C40" s="732"/>
      <c r="D40" s="733"/>
      <c r="E40" s="183"/>
      <c r="F40" s="115"/>
      <c r="G40" s="87"/>
    </row>
    <row r="41" spans="1:7" ht="15" x14ac:dyDescent="0.2">
      <c r="A41" s="236" t="s">
        <v>30</v>
      </c>
      <c r="B41" s="690" t="s">
        <v>809</v>
      </c>
      <c r="C41" s="729"/>
      <c r="D41" s="730"/>
      <c r="E41" s="183"/>
      <c r="F41" s="237"/>
      <c r="G41" s="87"/>
    </row>
    <row r="42" spans="1:7" ht="15" x14ac:dyDescent="0.2">
      <c r="A42" s="236" t="s">
        <v>42</v>
      </c>
      <c r="B42" s="734" t="s">
        <v>215</v>
      </c>
      <c r="C42" s="735"/>
      <c r="D42" s="736"/>
      <c r="E42" s="183"/>
      <c r="F42" s="115"/>
      <c r="G42" s="88"/>
    </row>
    <row r="43" spans="1:7" x14ac:dyDescent="0.2">
      <c r="A43" s="228" t="s">
        <v>43</v>
      </c>
      <c r="B43" s="238" t="s">
        <v>11</v>
      </c>
      <c r="C43" s="239"/>
      <c r="D43" s="240"/>
      <c r="E43" s="183"/>
      <c r="F43" s="115"/>
    </row>
    <row r="44" spans="1:7" ht="15" x14ac:dyDescent="0.2">
      <c r="A44" s="710" t="s">
        <v>26</v>
      </c>
      <c r="B44" s="711"/>
      <c r="C44" s="711"/>
      <c r="D44" s="711"/>
      <c r="E44" s="712"/>
      <c r="F44" s="185">
        <f>SUM(F38:F43)</f>
        <v>0</v>
      </c>
    </row>
    <row r="45" spans="1:7" ht="13.5" x14ac:dyDescent="0.2">
      <c r="A45" s="278"/>
      <c r="B45" s="754"/>
      <c r="C45" s="771"/>
      <c r="D45" s="771"/>
      <c r="E45" s="771"/>
      <c r="F45" s="771"/>
    </row>
    <row r="46" spans="1:7" x14ac:dyDescent="0.2">
      <c r="A46" s="279"/>
      <c r="B46" s="279"/>
      <c r="C46" s="253"/>
      <c r="D46" s="253"/>
      <c r="E46" s="253"/>
      <c r="F46" s="249"/>
    </row>
    <row r="47" spans="1:7" ht="13.5" x14ac:dyDescent="0.2">
      <c r="A47" s="278"/>
      <c r="B47" s="754"/>
      <c r="C47" s="771"/>
      <c r="D47" s="771"/>
      <c r="E47" s="771"/>
      <c r="F47" s="771"/>
    </row>
    <row r="48" spans="1:7" x14ac:dyDescent="0.2">
      <c r="A48" s="250"/>
      <c r="B48" s="250"/>
      <c r="C48" s="250"/>
      <c r="D48" s="250"/>
      <c r="E48" s="250"/>
      <c r="F48" s="251"/>
    </row>
    <row r="49" spans="1:6" x14ac:dyDescent="0.2">
      <c r="A49" s="753" t="s">
        <v>183</v>
      </c>
      <c r="B49" s="753"/>
      <c r="C49" s="753"/>
      <c r="D49" s="753"/>
      <c r="E49" s="753"/>
      <c r="F49" s="753"/>
    </row>
    <row r="50" spans="1:6" x14ac:dyDescent="0.2">
      <c r="A50" s="281"/>
      <c r="B50" s="281"/>
      <c r="C50" s="281"/>
      <c r="D50" s="281"/>
      <c r="E50" s="281"/>
      <c r="F50" s="281"/>
    </row>
    <row r="51" spans="1:6" ht="15" x14ac:dyDescent="0.2">
      <c r="A51" s="708" t="s">
        <v>184</v>
      </c>
      <c r="B51" s="772"/>
      <c r="C51" s="772"/>
      <c r="D51" s="772"/>
      <c r="E51" s="772"/>
      <c r="F51" s="772"/>
    </row>
    <row r="52" spans="1:6" ht="15" x14ac:dyDescent="0.2">
      <c r="A52" s="228" t="s">
        <v>185</v>
      </c>
      <c r="B52" s="680" t="s">
        <v>187</v>
      </c>
      <c r="C52" s="724"/>
      <c r="D52" s="706"/>
      <c r="E52" s="184" t="s">
        <v>8</v>
      </c>
      <c r="F52" s="185" t="s">
        <v>9</v>
      </c>
    </row>
    <row r="53" spans="1:6" ht="15" x14ac:dyDescent="0.2">
      <c r="A53" s="228" t="s">
        <v>27</v>
      </c>
      <c r="B53" s="690" t="s">
        <v>186</v>
      </c>
      <c r="C53" s="691"/>
      <c r="D53" s="773"/>
      <c r="E53" s="183"/>
      <c r="F53" s="115"/>
    </row>
    <row r="54" spans="1:6" ht="15" x14ac:dyDescent="0.2">
      <c r="A54" s="228" t="s">
        <v>28</v>
      </c>
      <c r="B54" s="690" t="s">
        <v>233</v>
      </c>
      <c r="C54" s="691"/>
      <c r="D54" s="773"/>
      <c r="E54" s="183"/>
      <c r="F54" s="115"/>
    </row>
    <row r="55" spans="1:6" ht="15" x14ac:dyDescent="0.2">
      <c r="A55" s="228"/>
      <c r="B55" s="680" t="s">
        <v>61</v>
      </c>
      <c r="C55" s="757"/>
      <c r="D55" s="758"/>
      <c r="E55" s="183">
        <f>SUM(E53:E54)</f>
        <v>0</v>
      </c>
      <c r="F55" s="185">
        <f>SUM(F53:F54)</f>
        <v>0</v>
      </c>
    </row>
    <row r="56" spans="1:6" x14ac:dyDescent="0.2">
      <c r="A56" s="228" t="s">
        <v>29</v>
      </c>
      <c r="B56" s="676" t="s">
        <v>205</v>
      </c>
      <c r="C56" s="676"/>
      <c r="D56" s="676"/>
      <c r="E56" s="183">
        <f>E55*E70</f>
        <v>0</v>
      </c>
      <c r="F56" s="115">
        <f>E56*$F$44</f>
        <v>0</v>
      </c>
    </row>
    <row r="57" spans="1:6" x14ac:dyDescent="0.2">
      <c r="A57" s="680" t="s">
        <v>56</v>
      </c>
      <c r="B57" s="681"/>
      <c r="C57" s="681"/>
      <c r="D57" s="681"/>
      <c r="E57" s="186">
        <f>SUM(E55:E56)</f>
        <v>0</v>
      </c>
      <c r="F57" s="185">
        <f>SUM(F55:F56)</f>
        <v>0</v>
      </c>
    </row>
    <row r="58" spans="1:6" ht="13.5" x14ac:dyDescent="0.2">
      <c r="A58" s="278"/>
      <c r="B58" s="754"/>
      <c r="C58" s="771"/>
      <c r="D58" s="771"/>
      <c r="E58" s="771"/>
      <c r="F58" s="771"/>
    </row>
    <row r="59" spans="1:6" x14ac:dyDescent="0.2">
      <c r="A59" s="229"/>
      <c r="B59" s="230"/>
      <c r="C59" s="230"/>
      <c r="D59" s="230"/>
      <c r="E59" s="231"/>
      <c r="F59" s="232"/>
    </row>
    <row r="60" spans="1:6" ht="27" customHeight="1" x14ac:dyDescent="0.2">
      <c r="A60" s="708" t="s">
        <v>234</v>
      </c>
      <c r="B60" s="772"/>
      <c r="C60" s="772"/>
      <c r="D60" s="772"/>
      <c r="E60" s="772"/>
      <c r="F60" s="772"/>
    </row>
    <row r="61" spans="1:6" x14ac:dyDescent="0.2">
      <c r="A61" s="184" t="s">
        <v>188</v>
      </c>
      <c r="B61" s="689" t="s">
        <v>207</v>
      </c>
      <c r="C61" s="689"/>
      <c r="D61" s="689"/>
      <c r="E61" s="184" t="s">
        <v>8</v>
      </c>
      <c r="F61" s="185" t="s">
        <v>9</v>
      </c>
    </row>
    <row r="62" spans="1:6" x14ac:dyDescent="0.2">
      <c r="A62" s="228" t="s">
        <v>27</v>
      </c>
      <c r="B62" s="669" t="s">
        <v>208</v>
      </c>
      <c r="C62" s="669"/>
      <c r="D62" s="669"/>
      <c r="E62" s="183"/>
      <c r="F62" s="115"/>
    </row>
    <row r="63" spans="1:6" x14ac:dyDescent="0.2">
      <c r="A63" s="228" t="s">
        <v>28</v>
      </c>
      <c r="B63" s="669" t="s">
        <v>18</v>
      </c>
      <c r="C63" s="669"/>
      <c r="D63" s="669"/>
      <c r="E63" s="183"/>
      <c r="F63" s="115"/>
    </row>
    <row r="64" spans="1:6" ht="13.5" x14ac:dyDescent="0.2">
      <c r="A64" s="228" t="s">
        <v>29</v>
      </c>
      <c r="B64" s="669" t="s">
        <v>204</v>
      </c>
      <c r="C64" s="669"/>
      <c r="D64" s="669"/>
      <c r="E64" s="183"/>
      <c r="F64" s="115"/>
    </row>
    <row r="65" spans="1:8" x14ac:dyDescent="0.2">
      <c r="A65" s="228" t="s">
        <v>30</v>
      </c>
      <c r="B65" s="669" t="s">
        <v>13</v>
      </c>
      <c r="C65" s="669"/>
      <c r="D65" s="669"/>
      <c r="E65" s="183"/>
      <c r="F65" s="115"/>
    </row>
    <row r="66" spans="1:8" x14ac:dyDescent="0.2">
      <c r="A66" s="228" t="s">
        <v>42</v>
      </c>
      <c r="B66" s="669" t="s">
        <v>235</v>
      </c>
      <c r="C66" s="669"/>
      <c r="D66" s="669"/>
      <c r="E66" s="183"/>
      <c r="F66" s="115"/>
    </row>
    <row r="67" spans="1:8" ht="15" x14ac:dyDescent="0.2">
      <c r="A67" s="228" t="s">
        <v>43</v>
      </c>
      <c r="B67" s="690" t="s">
        <v>190</v>
      </c>
      <c r="C67" s="729"/>
      <c r="D67" s="730"/>
      <c r="E67" s="183"/>
      <c r="F67" s="115"/>
    </row>
    <row r="68" spans="1:8" x14ac:dyDescent="0.2">
      <c r="A68" s="228" t="s">
        <v>44</v>
      </c>
      <c r="B68" s="669" t="s">
        <v>15</v>
      </c>
      <c r="C68" s="669"/>
      <c r="D68" s="669"/>
      <c r="E68" s="183"/>
      <c r="F68" s="115"/>
    </row>
    <row r="69" spans="1:8" x14ac:dyDescent="0.2">
      <c r="A69" s="228" t="s">
        <v>45</v>
      </c>
      <c r="B69" s="669" t="s">
        <v>16</v>
      </c>
      <c r="C69" s="669"/>
      <c r="D69" s="669"/>
      <c r="E69" s="183"/>
      <c r="F69" s="115"/>
    </row>
    <row r="70" spans="1:8" x14ac:dyDescent="0.2">
      <c r="A70" s="689" t="s">
        <v>56</v>
      </c>
      <c r="B70" s="689"/>
      <c r="C70" s="689"/>
      <c r="D70" s="689"/>
      <c r="E70" s="186">
        <f>SUM(E62:E69)</f>
        <v>0</v>
      </c>
      <c r="F70" s="185">
        <f>SUM(F62:F69)</f>
        <v>0</v>
      </c>
    </row>
    <row r="71" spans="1:8" s="37" customFormat="1" ht="13.5" x14ac:dyDescent="0.2">
      <c r="A71" s="282"/>
      <c r="B71" s="768"/>
      <c r="C71" s="769"/>
      <c r="D71" s="769"/>
      <c r="E71" s="769"/>
      <c r="F71" s="769"/>
    </row>
    <row r="72" spans="1:8" s="37" customFormat="1" ht="13.5" x14ac:dyDescent="0.2">
      <c r="A72" s="282"/>
      <c r="B72" s="754"/>
      <c r="C72" s="770"/>
      <c r="D72" s="770"/>
      <c r="E72" s="770"/>
      <c r="F72" s="770"/>
    </row>
    <row r="73" spans="1:8" x14ac:dyDescent="0.2">
      <c r="A73" s="779"/>
      <c r="B73" s="779"/>
      <c r="C73" s="779"/>
      <c r="D73" s="779"/>
      <c r="E73" s="779"/>
      <c r="F73" s="779"/>
      <c r="G73" s="35"/>
    </row>
    <row r="74" spans="1:8" ht="15" x14ac:dyDescent="0.2">
      <c r="A74" s="704" t="s">
        <v>193</v>
      </c>
      <c r="B74" s="705"/>
      <c r="C74" s="705"/>
      <c r="D74" s="705"/>
      <c r="E74" s="705"/>
      <c r="F74" s="705"/>
      <c r="G74" s="35"/>
    </row>
    <row r="75" spans="1:8" x14ac:dyDescent="0.2">
      <c r="A75" s="229"/>
      <c r="B75" s="230"/>
      <c r="C75" s="230"/>
      <c r="D75" s="230"/>
      <c r="E75" s="231"/>
      <c r="F75" s="232"/>
      <c r="G75" s="35"/>
    </row>
    <row r="76" spans="1:8" ht="15" x14ac:dyDescent="0.2">
      <c r="A76" s="400" t="s">
        <v>191</v>
      </c>
      <c r="B76" s="680" t="s">
        <v>47</v>
      </c>
      <c r="C76" s="706"/>
      <c r="D76" s="400" t="s">
        <v>173</v>
      </c>
      <c r="E76" s="400" t="s">
        <v>174</v>
      </c>
      <c r="F76" s="185" t="s">
        <v>9</v>
      </c>
    </row>
    <row r="77" spans="1:8" x14ac:dyDescent="0.2">
      <c r="A77" s="413" t="s">
        <v>27</v>
      </c>
      <c r="B77" s="690" t="s">
        <v>12</v>
      </c>
      <c r="C77" s="691"/>
      <c r="D77" s="234"/>
      <c r="E77" s="235"/>
      <c r="F77" s="115"/>
      <c r="G77" s="182"/>
      <c r="H77" s="287"/>
    </row>
    <row r="78" spans="1:8" ht="13.5" x14ac:dyDescent="0.25">
      <c r="A78" s="413" t="s">
        <v>28</v>
      </c>
      <c r="B78" s="690" t="s">
        <v>216</v>
      </c>
      <c r="C78" s="691"/>
      <c r="D78" s="234"/>
      <c r="E78" s="235"/>
      <c r="F78" s="115"/>
      <c r="G78" s="182"/>
      <c r="H78" s="288"/>
    </row>
    <row r="79" spans="1:8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44"/>
      <c r="H79" s="244"/>
    </row>
    <row r="80" spans="1:8" x14ac:dyDescent="0.2">
      <c r="A80" s="413" t="s">
        <v>30</v>
      </c>
      <c r="B80" s="690" t="s">
        <v>158</v>
      </c>
      <c r="C80" s="691"/>
      <c r="D80" s="691"/>
      <c r="E80" s="692"/>
      <c r="F80" s="115"/>
      <c r="G80" s="182"/>
      <c r="H80" s="182"/>
    </row>
    <row r="81" spans="1:8" x14ac:dyDescent="0.2">
      <c r="A81" s="413" t="s">
        <v>42</v>
      </c>
      <c r="B81" s="690" t="s">
        <v>149</v>
      </c>
      <c r="C81" s="691"/>
      <c r="D81" s="691"/>
      <c r="E81" s="692"/>
      <c r="F81" s="115"/>
      <c r="G81" s="182"/>
      <c r="H81" s="182"/>
    </row>
    <row r="82" spans="1:8" x14ac:dyDescent="0.2">
      <c r="A82" s="413" t="s">
        <v>43</v>
      </c>
      <c r="B82" s="690" t="s">
        <v>48</v>
      </c>
      <c r="C82" s="691"/>
      <c r="D82" s="691"/>
      <c r="E82" s="692"/>
      <c r="F82" s="115"/>
      <c r="G82" s="182"/>
      <c r="H82" s="182"/>
    </row>
    <row r="83" spans="1:8" x14ac:dyDescent="0.2">
      <c r="A83" s="413" t="s">
        <v>44</v>
      </c>
      <c r="B83" s="690" t="s">
        <v>11</v>
      </c>
      <c r="C83" s="691"/>
      <c r="D83" s="691"/>
      <c r="E83" s="692"/>
      <c r="F83" s="115"/>
    </row>
    <row r="84" spans="1:8" x14ac:dyDescent="0.2">
      <c r="A84" s="689" t="s">
        <v>56</v>
      </c>
      <c r="B84" s="689"/>
      <c r="C84" s="689"/>
      <c r="D84" s="689"/>
      <c r="E84" s="689"/>
      <c r="F84" s="185">
        <f>SUM(F77:F83)</f>
        <v>0</v>
      </c>
    </row>
    <row r="85" spans="1:8" ht="15" x14ac:dyDescent="0.2">
      <c r="A85" s="283"/>
      <c r="B85" s="765"/>
      <c r="C85" s="766"/>
      <c r="D85" s="766"/>
      <c r="E85" s="766"/>
      <c r="F85" s="766"/>
    </row>
    <row r="86" spans="1:8" ht="15" x14ac:dyDescent="0.2">
      <c r="A86" s="283"/>
      <c r="B86" s="767"/>
      <c r="C86" s="705"/>
      <c r="D86" s="705"/>
      <c r="E86" s="705"/>
      <c r="F86" s="705"/>
    </row>
    <row r="87" spans="1:8" x14ac:dyDescent="0.2">
      <c r="A87" s="283"/>
      <c r="B87" s="759"/>
      <c r="C87" s="760"/>
      <c r="D87" s="760"/>
      <c r="E87" s="760"/>
      <c r="F87" s="760"/>
    </row>
    <row r="88" spans="1:8" x14ac:dyDescent="0.2">
      <c r="A88" s="253"/>
      <c r="B88" s="253"/>
      <c r="C88" s="253"/>
      <c r="D88" s="253"/>
      <c r="E88" s="253"/>
      <c r="F88" s="249"/>
    </row>
    <row r="89" spans="1:8" x14ac:dyDescent="0.2">
      <c r="A89" s="761" t="s">
        <v>211</v>
      </c>
      <c r="B89" s="761"/>
      <c r="C89" s="761"/>
      <c r="D89" s="761"/>
      <c r="E89" s="761"/>
      <c r="F89" s="761"/>
    </row>
    <row r="90" spans="1:8" x14ac:dyDescent="0.2">
      <c r="A90" s="680" t="s">
        <v>192</v>
      </c>
      <c r="B90" s="681"/>
      <c r="C90" s="681"/>
      <c r="D90" s="681"/>
      <c r="E90" s="682"/>
      <c r="F90" s="185" t="s">
        <v>9</v>
      </c>
    </row>
    <row r="91" spans="1:8" x14ac:dyDescent="0.2">
      <c r="A91" s="228" t="s">
        <v>185</v>
      </c>
      <c r="B91" s="762" t="s">
        <v>187</v>
      </c>
      <c r="C91" s="763"/>
      <c r="D91" s="763"/>
      <c r="E91" s="764"/>
      <c r="F91" s="185">
        <f>F57</f>
        <v>0</v>
      </c>
    </row>
    <row r="92" spans="1:8" x14ac:dyDescent="0.2">
      <c r="A92" s="228" t="s">
        <v>188</v>
      </c>
      <c r="B92" s="762" t="s">
        <v>189</v>
      </c>
      <c r="C92" s="763"/>
      <c r="D92" s="763"/>
      <c r="E92" s="764"/>
      <c r="F92" s="185">
        <f>F70</f>
        <v>0</v>
      </c>
    </row>
    <row r="93" spans="1:8" x14ac:dyDescent="0.2">
      <c r="A93" s="228" t="s">
        <v>191</v>
      </c>
      <c r="B93" s="762" t="s">
        <v>47</v>
      </c>
      <c r="C93" s="763"/>
      <c r="D93" s="763"/>
      <c r="E93" s="764"/>
      <c r="F93" s="185">
        <f>F84</f>
        <v>0</v>
      </c>
    </row>
    <row r="94" spans="1:8" x14ac:dyDescent="0.2">
      <c r="A94" s="680" t="s">
        <v>56</v>
      </c>
      <c r="B94" s="681"/>
      <c r="C94" s="681"/>
      <c r="D94" s="681"/>
      <c r="E94" s="682"/>
      <c r="F94" s="185">
        <f>SUM(F91:F93)</f>
        <v>0</v>
      </c>
    </row>
    <row r="95" spans="1:8" x14ac:dyDescent="0.2">
      <c r="A95" s="253"/>
      <c r="B95" s="253"/>
      <c r="C95" s="253"/>
      <c r="D95" s="253"/>
      <c r="E95" s="253"/>
      <c r="F95" s="249"/>
    </row>
    <row r="96" spans="1:8" x14ac:dyDescent="0.2">
      <c r="A96" s="253"/>
      <c r="B96" s="253"/>
      <c r="C96" s="253"/>
      <c r="D96" s="253"/>
      <c r="E96" s="253"/>
      <c r="F96" s="249"/>
    </row>
    <row r="97" spans="1:8" x14ac:dyDescent="0.2">
      <c r="A97" s="756" t="s">
        <v>217</v>
      </c>
      <c r="B97" s="756"/>
      <c r="C97" s="756"/>
      <c r="D97" s="756"/>
      <c r="E97" s="756"/>
      <c r="F97" s="756"/>
      <c r="H97" s="35"/>
    </row>
    <row r="98" spans="1:8" x14ac:dyDescent="0.2">
      <c r="A98" s="250"/>
      <c r="B98" s="250"/>
      <c r="C98" s="250"/>
      <c r="D98" s="250"/>
      <c r="E98" s="250"/>
      <c r="F98" s="251"/>
    </row>
    <row r="99" spans="1:8" x14ac:dyDescent="0.2">
      <c r="A99" s="184">
        <v>3</v>
      </c>
      <c r="B99" s="689" t="s">
        <v>67</v>
      </c>
      <c r="C99" s="689"/>
      <c r="D99" s="689"/>
      <c r="E99" s="184" t="s">
        <v>8</v>
      </c>
      <c r="F99" s="185" t="s">
        <v>9</v>
      </c>
    </row>
    <row r="100" spans="1:8" x14ac:dyDescent="0.2">
      <c r="A100" s="228" t="s">
        <v>27</v>
      </c>
      <c r="B100" s="669" t="s">
        <v>218</v>
      </c>
      <c r="C100" s="669"/>
      <c r="D100" s="669"/>
      <c r="E100" s="183"/>
      <c r="F100" s="115"/>
      <c r="G100" s="35"/>
    </row>
    <row r="101" spans="1:8" x14ac:dyDescent="0.2">
      <c r="A101" s="228" t="s">
        <v>28</v>
      </c>
      <c r="B101" s="676" t="s">
        <v>219</v>
      </c>
      <c r="C101" s="676"/>
      <c r="D101" s="676"/>
      <c r="E101" s="183"/>
      <c r="F101" s="115"/>
    </row>
    <row r="102" spans="1:8" x14ac:dyDescent="0.2">
      <c r="A102" s="228" t="s">
        <v>29</v>
      </c>
      <c r="B102" s="676" t="s">
        <v>220</v>
      </c>
      <c r="C102" s="676"/>
      <c r="D102" s="676"/>
      <c r="E102" s="183"/>
      <c r="F102" s="115"/>
    </row>
    <row r="103" spans="1:8" x14ac:dyDescent="0.2">
      <c r="A103" s="228" t="s">
        <v>30</v>
      </c>
      <c r="B103" s="676" t="s">
        <v>221</v>
      </c>
      <c r="C103" s="676"/>
      <c r="D103" s="676"/>
      <c r="E103" s="183"/>
      <c r="F103" s="115"/>
    </row>
    <row r="104" spans="1:8" x14ac:dyDescent="0.2">
      <c r="A104" s="228" t="s">
        <v>42</v>
      </c>
      <c r="B104" s="676" t="s">
        <v>236</v>
      </c>
      <c r="C104" s="676"/>
      <c r="D104" s="676"/>
      <c r="E104" s="183"/>
      <c r="F104" s="115"/>
    </row>
    <row r="105" spans="1:8" x14ac:dyDescent="0.2">
      <c r="A105" s="228" t="s">
        <v>43</v>
      </c>
      <c r="B105" s="677" t="s">
        <v>222</v>
      </c>
      <c r="C105" s="678"/>
      <c r="D105" s="679"/>
      <c r="E105" s="183"/>
      <c r="F105" s="115"/>
    </row>
    <row r="106" spans="1:8" x14ac:dyDescent="0.2">
      <c r="A106" s="680" t="s">
        <v>56</v>
      </c>
      <c r="B106" s="681"/>
      <c r="C106" s="681"/>
      <c r="D106" s="682"/>
      <c r="E106" s="186">
        <f>SUM(E100:E105)</f>
        <v>0</v>
      </c>
      <c r="F106" s="185">
        <f>SUM(F100:F105)</f>
        <v>0</v>
      </c>
    </row>
    <row r="107" spans="1:8" x14ac:dyDescent="0.2">
      <c r="A107" s="253"/>
      <c r="B107" s="253"/>
      <c r="C107" s="253"/>
      <c r="D107" s="253"/>
      <c r="E107" s="253"/>
      <c r="F107" s="249"/>
    </row>
    <row r="108" spans="1:8" x14ac:dyDescent="0.2">
      <c r="A108" s="253"/>
      <c r="B108" s="253"/>
      <c r="C108" s="253"/>
      <c r="D108" s="253"/>
      <c r="E108" s="253"/>
      <c r="F108" s="249"/>
    </row>
    <row r="109" spans="1:8" x14ac:dyDescent="0.2">
      <c r="A109" s="756" t="s">
        <v>223</v>
      </c>
      <c r="B109" s="756"/>
      <c r="C109" s="756"/>
      <c r="D109" s="756"/>
      <c r="E109" s="756"/>
      <c r="F109" s="756"/>
    </row>
    <row r="110" spans="1:8" x14ac:dyDescent="0.2">
      <c r="A110" s="250"/>
      <c r="B110" s="250"/>
      <c r="C110" s="250"/>
      <c r="D110" s="250"/>
      <c r="E110" s="250"/>
      <c r="F110" s="252"/>
    </row>
    <row r="111" spans="1:8" x14ac:dyDescent="0.2">
      <c r="A111" s="756" t="s">
        <v>237</v>
      </c>
      <c r="B111" s="756"/>
      <c r="C111" s="756"/>
      <c r="D111" s="756"/>
      <c r="E111" s="756"/>
      <c r="F111" s="756"/>
    </row>
    <row r="112" spans="1:8" x14ac:dyDescent="0.2">
      <c r="A112" s="253"/>
      <c r="B112" s="253"/>
      <c r="C112" s="253"/>
      <c r="D112" s="253"/>
      <c r="E112" s="253"/>
      <c r="F112" s="253"/>
    </row>
    <row r="113" spans="1:9" x14ac:dyDescent="0.2">
      <c r="A113" s="184" t="s">
        <v>55</v>
      </c>
      <c r="B113" s="745" t="s">
        <v>238</v>
      </c>
      <c r="C113" s="746"/>
      <c r="D113" s="747"/>
      <c r="E113" s="184" t="s">
        <v>8</v>
      </c>
      <c r="F113" s="185" t="s">
        <v>9</v>
      </c>
    </row>
    <row r="114" spans="1:9" x14ac:dyDescent="0.2">
      <c r="A114" s="228" t="s">
        <v>27</v>
      </c>
      <c r="B114" s="677" t="s">
        <v>239</v>
      </c>
      <c r="C114" s="678"/>
      <c r="D114" s="679"/>
      <c r="E114" s="183"/>
      <c r="F114" s="115"/>
    </row>
    <row r="115" spans="1:9" x14ac:dyDescent="0.2">
      <c r="A115" s="228" t="s">
        <v>28</v>
      </c>
      <c r="B115" s="677" t="s">
        <v>240</v>
      </c>
      <c r="C115" s="678"/>
      <c r="D115" s="679"/>
      <c r="E115" s="183"/>
      <c r="F115" s="115"/>
    </row>
    <row r="116" spans="1:9" x14ac:dyDescent="0.2">
      <c r="A116" s="228" t="s">
        <v>29</v>
      </c>
      <c r="B116" s="677" t="s">
        <v>241</v>
      </c>
      <c r="C116" s="678"/>
      <c r="D116" s="679"/>
      <c r="E116" s="183"/>
      <c r="F116" s="115"/>
      <c r="I116" s="27"/>
    </row>
    <row r="117" spans="1:9" x14ac:dyDescent="0.2">
      <c r="A117" s="228" t="s">
        <v>30</v>
      </c>
      <c r="B117" s="676" t="s">
        <v>242</v>
      </c>
      <c r="C117" s="676"/>
      <c r="D117" s="676"/>
      <c r="E117" s="183"/>
      <c r="F117" s="115"/>
    </row>
    <row r="118" spans="1:9" x14ac:dyDescent="0.2">
      <c r="A118" s="228" t="s">
        <v>42</v>
      </c>
      <c r="B118" s="690" t="s">
        <v>243</v>
      </c>
      <c r="C118" s="691"/>
      <c r="D118" s="692"/>
      <c r="E118" s="183"/>
      <c r="F118" s="115"/>
      <c r="I118" s="27"/>
    </row>
    <row r="119" spans="1:9" x14ac:dyDescent="0.2">
      <c r="A119" s="228" t="s">
        <v>43</v>
      </c>
      <c r="B119" s="677" t="s">
        <v>244</v>
      </c>
      <c r="C119" s="678"/>
      <c r="D119" s="679"/>
      <c r="E119" s="183"/>
      <c r="F119" s="115"/>
    </row>
    <row r="120" spans="1:9" ht="15" x14ac:dyDescent="0.2">
      <c r="A120" s="236"/>
      <c r="B120" s="680" t="s">
        <v>61</v>
      </c>
      <c r="C120" s="757"/>
      <c r="D120" s="758"/>
      <c r="E120" s="183">
        <f>SUM(E114:E119)</f>
        <v>0</v>
      </c>
      <c r="F120" s="185">
        <f>SUM(F114:F119)</f>
        <v>0</v>
      </c>
    </row>
    <row r="121" spans="1:9" ht="13.5" x14ac:dyDescent="0.2">
      <c r="A121" s="282"/>
      <c r="B121" s="754"/>
      <c r="C121" s="755"/>
      <c r="D121" s="755"/>
      <c r="E121" s="755"/>
      <c r="F121" s="755"/>
    </row>
    <row r="122" spans="1:9" ht="13.5" x14ac:dyDescent="0.2">
      <c r="A122" s="282"/>
      <c r="B122" s="754"/>
      <c r="C122" s="755"/>
      <c r="D122" s="755"/>
      <c r="E122" s="755"/>
      <c r="F122" s="755"/>
    </row>
    <row r="123" spans="1:9" x14ac:dyDescent="0.2">
      <c r="A123" s="253"/>
      <c r="B123" s="253"/>
      <c r="C123" s="253"/>
      <c r="D123" s="253"/>
      <c r="E123" s="253"/>
      <c r="F123" s="249"/>
    </row>
    <row r="124" spans="1:9" x14ac:dyDescent="0.2">
      <c r="A124" s="756" t="s">
        <v>245</v>
      </c>
      <c r="B124" s="756"/>
      <c r="C124" s="756"/>
      <c r="D124" s="756"/>
      <c r="E124" s="756"/>
      <c r="F124" s="756"/>
    </row>
    <row r="125" spans="1:9" x14ac:dyDescent="0.2">
      <c r="A125" s="250"/>
      <c r="B125" s="250"/>
      <c r="C125" s="250"/>
      <c r="D125" s="250"/>
      <c r="E125" s="250"/>
      <c r="F125" s="252"/>
    </row>
    <row r="126" spans="1:9" x14ac:dyDescent="0.2">
      <c r="A126" s="184" t="s">
        <v>58</v>
      </c>
      <c r="B126" s="745" t="s">
        <v>246</v>
      </c>
      <c r="C126" s="746"/>
      <c r="D126" s="747"/>
      <c r="E126" s="184" t="s">
        <v>8</v>
      </c>
      <c r="F126" s="185" t="s">
        <v>9</v>
      </c>
    </row>
    <row r="127" spans="1:9" x14ac:dyDescent="0.2">
      <c r="A127" s="228" t="s">
        <v>27</v>
      </c>
      <c r="B127" s="676" t="s">
        <v>247</v>
      </c>
      <c r="C127" s="676"/>
      <c r="D127" s="676"/>
      <c r="E127" s="183"/>
      <c r="F127" s="115"/>
    </row>
    <row r="128" spans="1:9" x14ac:dyDescent="0.2">
      <c r="A128" s="680" t="s">
        <v>61</v>
      </c>
      <c r="B128" s="681"/>
      <c r="C128" s="681"/>
      <c r="D128" s="681"/>
      <c r="E128" s="186">
        <f>E127</f>
        <v>0</v>
      </c>
      <c r="F128" s="185">
        <f>F127</f>
        <v>0</v>
      </c>
    </row>
    <row r="129" spans="1:6" ht="13.5" x14ac:dyDescent="0.2">
      <c r="A129" s="282"/>
      <c r="B129" s="754"/>
      <c r="C129" s="755"/>
      <c r="D129" s="755"/>
      <c r="E129" s="755"/>
      <c r="F129" s="755"/>
    </row>
    <row r="130" spans="1:6" x14ac:dyDescent="0.2">
      <c r="A130" s="250"/>
      <c r="B130" s="250"/>
      <c r="C130" s="250"/>
      <c r="D130" s="250"/>
      <c r="E130" s="250"/>
      <c r="F130" s="251"/>
    </row>
    <row r="131" spans="1:6" x14ac:dyDescent="0.2">
      <c r="A131" s="744" t="s">
        <v>224</v>
      </c>
      <c r="B131" s="744"/>
      <c r="C131" s="744"/>
      <c r="D131" s="744"/>
      <c r="E131" s="744"/>
      <c r="F131" s="744"/>
    </row>
    <row r="132" spans="1:6" x14ac:dyDescent="0.2">
      <c r="A132" s="253"/>
      <c r="B132" s="250"/>
      <c r="C132" s="250"/>
      <c r="D132" s="250"/>
      <c r="E132" s="250"/>
      <c r="F132" s="251"/>
    </row>
    <row r="133" spans="1:6" x14ac:dyDescent="0.2">
      <c r="A133" s="184">
        <v>4</v>
      </c>
      <c r="B133" s="680" t="s">
        <v>225</v>
      </c>
      <c r="C133" s="681"/>
      <c r="D133" s="681"/>
      <c r="E133" s="682"/>
      <c r="F133" s="185" t="s">
        <v>9</v>
      </c>
    </row>
    <row r="134" spans="1:6" x14ac:dyDescent="0.2">
      <c r="A134" s="254" t="s">
        <v>55</v>
      </c>
      <c r="B134" s="690" t="s">
        <v>238</v>
      </c>
      <c r="C134" s="691"/>
      <c r="D134" s="691"/>
      <c r="E134" s="692"/>
      <c r="F134" s="115">
        <f>F120</f>
        <v>0</v>
      </c>
    </row>
    <row r="135" spans="1:6" x14ac:dyDescent="0.2">
      <c r="A135" s="254" t="s">
        <v>58</v>
      </c>
      <c r="B135" s="690" t="s">
        <v>246</v>
      </c>
      <c r="C135" s="691"/>
      <c r="D135" s="691"/>
      <c r="E135" s="692"/>
      <c r="F135" s="115">
        <f>F128</f>
        <v>0</v>
      </c>
    </row>
    <row r="136" spans="1:6" x14ac:dyDescent="0.2">
      <c r="A136" s="680" t="s">
        <v>56</v>
      </c>
      <c r="B136" s="681"/>
      <c r="C136" s="681"/>
      <c r="D136" s="681"/>
      <c r="E136" s="682"/>
      <c r="F136" s="185">
        <f>SUM(F134:F135)</f>
        <v>0</v>
      </c>
    </row>
    <row r="137" spans="1:6" x14ac:dyDescent="0.2">
      <c r="A137" s="250"/>
      <c r="B137" s="250"/>
      <c r="C137" s="250"/>
      <c r="D137" s="250"/>
      <c r="E137" s="250"/>
      <c r="F137" s="251"/>
    </row>
    <row r="138" spans="1:6" x14ac:dyDescent="0.2">
      <c r="A138" s="250"/>
      <c r="B138" s="250"/>
      <c r="C138" s="250"/>
      <c r="D138" s="250"/>
      <c r="E138" s="250"/>
      <c r="F138" s="251"/>
    </row>
    <row r="139" spans="1:6" x14ac:dyDescent="0.2">
      <c r="A139" s="753" t="s">
        <v>194</v>
      </c>
      <c r="B139" s="753"/>
      <c r="C139" s="753"/>
      <c r="D139" s="753"/>
      <c r="E139" s="753"/>
      <c r="F139" s="753"/>
    </row>
    <row r="140" spans="1:6" x14ac:dyDescent="0.2">
      <c r="A140" s="250"/>
      <c r="B140" s="250"/>
      <c r="C140" s="250"/>
      <c r="D140" s="250"/>
      <c r="E140" s="250"/>
      <c r="F140" s="251"/>
    </row>
    <row r="141" spans="1:6" x14ac:dyDescent="0.2">
      <c r="A141" s="228">
        <v>5</v>
      </c>
      <c r="B141" s="680" t="s">
        <v>25</v>
      </c>
      <c r="C141" s="681"/>
      <c r="D141" s="681"/>
      <c r="E141" s="682"/>
      <c r="F141" s="185" t="s">
        <v>9</v>
      </c>
    </row>
    <row r="142" spans="1:6" x14ac:dyDescent="0.2">
      <c r="A142" s="228" t="s">
        <v>27</v>
      </c>
      <c r="B142" s="690" t="s">
        <v>104</v>
      </c>
      <c r="C142" s="691"/>
      <c r="D142" s="691"/>
      <c r="E142" s="692"/>
      <c r="F142" s="289">
        <f>SUM('(VI) Uniforme '!W19)</f>
        <v>0</v>
      </c>
    </row>
    <row r="143" spans="1:6" x14ac:dyDescent="0.2">
      <c r="A143" s="228" t="s">
        <v>28</v>
      </c>
      <c r="B143" s="690" t="s">
        <v>421</v>
      </c>
      <c r="C143" s="691"/>
      <c r="D143" s="691"/>
      <c r="E143" s="692"/>
      <c r="F143" s="115">
        <f>SUM('(IV) Ferramentas '!J65:K65)</f>
        <v>0</v>
      </c>
    </row>
    <row r="144" spans="1:6" x14ac:dyDescent="0.2">
      <c r="A144" s="228" t="s">
        <v>29</v>
      </c>
      <c r="B144" s="690" t="s">
        <v>52</v>
      </c>
      <c r="C144" s="691"/>
      <c r="D144" s="691"/>
      <c r="E144" s="692"/>
      <c r="F144" s="356">
        <f>SUM('(V) Equipamentos'!I10:J10)</f>
        <v>0</v>
      </c>
    </row>
    <row r="145" spans="1:6" x14ac:dyDescent="0.2">
      <c r="A145" s="228" t="s">
        <v>30</v>
      </c>
      <c r="B145" s="690" t="s">
        <v>911</v>
      </c>
      <c r="C145" s="691"/>
      <c r="D145" s="691"/>
      <c r="E145" s="692"/>
      <c r="F145" s="115">
        <f>SUM('(VII) EPI'!H28:I28)</f>
        <v>0</v>
      </c>
    </row>
    <row r="146" spans="1:6" x14ac:dyDescent="0.2">
      <c r="A146" s="680" t="s">
        <v>56</v>
      </c>
      <c r="B146" s="681"/>
      <c r="C146" s="681"/>
      <c r="D146" s="681"/>
      <c r="E146" s="682"/>
      <c r="F146" s="185">
        <f>SUM(F142:F145)</f>
        <v>0</v>
      </c>
    </row>
    <row r="147" spans="1:6" ht="13.5" x14ac:dyDescent="0.2">
      <c r="A147" s="282"/>
      <c r="B147" s="284"/>
      <c r="C147" s="250"/>
      <c r="D147" s="250"/>
      <c r="E147" s="250"/>
      <c r="F147" s="251"/>
    </row>
    <row r="148" spans="1:6" x14ac:dyDescent="0.2">
      <c r="A148" s="250"/>
      <c r="B148" s="250"/>
      <c r="C148" s="250"/>
      <c r="D148" s="250"/>
      <c r="E148" s="250"/>
      <c r="F148" s="251"/>
    </row>
    <row r="149" spans="1:6" x14ac:dyDescent="0.2">
      <c r="A149" s="744" t="s">
        <v>195</v>
      </c>
      <c r="B149" s="744"/>
      <c r="C149" s="744"/>
      <c r="D149" s="744"/>
      <c r="E149" s="744"/>
      <c r="F149" s="744"/>
    </row>
    <row r="150" spans="1:6" x14ac:dyDescent="0.2">
      <c r="A150" s="250"/>
      <c r="B150" s="250"/>
      <c r="C150" s="250"/>
      <c r="D150" s="250"/>
      <c r="E150" s="250"/>
      <c r="F150" s="251"/>
    </row>
    <row r="151" spans="1:6" x14ac:dyDescent="0.2">
      <c r="A151" s="184">
        <v>6</v>
      </c>
      <c r="B151" s="689" t="s">
        <v>80</v>
      </c>
      <c r="C151" s="689"/>
      <c r="D151" s="689"/>
      <c r="E151" s="184" t="s">
        <v>8</v>
      </c>
      <c r="F151" s="185" t="s">
        <v>9</v>
      </c>
    </row>
    <row r="152" spans="1:6" x14ac:dyDescent="0.2">
      <c r="A152" s="228" t="s">
        <v>27</v>
      </c>
      <c r="B152" s="669" t="s">
        <v>248</v>
      </c>
      <c r="C152" s="669"/>
      <c r="D152" s="669"/>
      <c r="E152" s="3"/>
      <c r="F152" s="115"/>
    </row>
    <row r="153" spans="1:6" x14ac:dyDescent="0.2">
      <c r="A153" s="228" t="s">
        <v>28</v>
      </c>
      <c r="B153" s="677" t="s">
        <v>20</v>
      </c>
      <c r="C153" s="678"/>
      <c r="D153" s="679"/>
      <c r="E153" s="3"/>
      <c r="F153" s="115"/>
    </row>
    <row r="154" spans="1:6" x14ac:dyDescent="0.2">
      <c r="A154" s="228" t="s">
        <v>29</v>
      </c>
      <c r="B154" s="745" t="s">
        <v>21</v>
      </c>
      <c r="C154" s="746"/>
      <c r="D154" s="746"/>
      <c r="E154" s="187">
        <f>E155+E156+E157</f>
        <v>0</v>
      </c>
      <c r="F154" s="185">
        <f>SUM(F155:F157)</f>
        <v>0</v>
      </c>
    </row>
    <row r="155" spans="1:6" x14ac:dyDescent="0.2">
      <c r="A155" s="255" t="s">
        <v>196</v>
      </c>
      <c r="B155" s="677" t="s">
        <v>22</v>
      </c>
      <c r="C155" s="678"/>
      <c r="D155" s="679"/>
      <c r="E155" s="183"/>
      <c r="F155" s="115"/>
    </row>
    <row r="156" spans="1:6" x14ac:dyDescent="0.2">
      <c r="A156" s="255" t="s">
        <v>197</v>
      </c>
      <c r="B156" s="677" t="s">
        <v>23</v>
      </c>
      <c r="C156" s="678"/>
      <c r="D156" s="679"/>
      <c r="E156" s="183"/>
      <c r="F156" s="115"/>
    </row>
    <row r="157" spans="1:6" x14ac:dyDescent="0.2">
      <c r="A157" s="255" t="s">
        <v>198</v>
      </c>
      <c r="B157" s="750" t="s">
        <v>24</v>
      </c>
      <c r="C157" s="751"/>
      <c r="D157" s="752"/>
      <c r="E157" s="183"/>
      <c r="F157" s="115"/>
    </row>
    <row r="158" spans="1:6" x14ac:dyDescent="0.2">
      <c r="A158" s="680" t="s">
        <v>56</v>
      </c>
      <c r="B158" s="681"/>
      <c r="C158" s="681"/>
      <c r="D158" s="681"/>
      <c r="E158" s="682"/>
      <c r="F158" s="185">
        <f>F152+F153+F154</f>
        <v>0</v>
      </c>
    </row>
    <row r="159" spans="1:6" x14ac:dyDescent="0.2">
      <c r="A159" s="285"/>
      <c r="B159" s="285"/>
      <c r="C159" s="250"/>
      <c r="D159" s="250"/>
      <c r="E159" s="250"/>
      <c r="F159" s="251"/>
    </row>
    <row r="160" spans="1:6" x14ac:dyDescent="0.2">
      <c r="A160" s="285"/>
      <c r="B160" s="285"/>
      <c r="C160" s="250"/>
      <c r="D160" s="250"/>
      <c r="E160" s="250"/>
      <c r="F160" s="251"/>
    </row>
    <row r="161" spans="1:7" x14ac:dyDescent="0.2">
      <c r="A161" s="285"/>
      <c r="B161" s="285"/>
      <c r="C161" s="250"/>
      <c r="D161" s="250"/>
      <c r="E161" s="250"/>
      <c r="F161" s="251"/>
    </row>
    <row r="162" spans="1:7" x14ac:dyDescent="0.2">
      <c r="A162" s="285"/>
      <c r="B162" s="285"/>
      <c r="C162" s="250"/>
      <c r="D162" s="250"/>
      <c r="E162" s="250"/>
      <c r="F162" s="251"/>
    </row>
    <row r="163" spans="1:7" x14ac:dyDescent="0.2">
      <c r="A163" s="744" t="s">
        <v>226</v>
      </c>
      <c r="B163" s="744"/>
      <c r="C163" s="744"/>
      <c r="D163" s="744"/>
      <c r="E163" s="744"/>
      <c r="F163" s="744"/>
    </row>
    <row r="164" spans="1:7" x14ac:dyDescent="0.2">
      <c r="A164" s="745" t="s">
        <v>146</v>
      </c>
      <c r="B164" s="746"/>
      <c r="C164" s="746"/>
      <c r="D164" s="746"/>
      <c r="E164" s="747"/>
      <c r="F164" s="185" t="s">
        <v>9</v>
      </c>
    </row>
    <row r="165" spans="1:7" x14ac:dyDescent="0.2">
      <c r="A165" s="228" t="s">
        <v>27</v>
      </c>
      <c r="B165" s="690" t="s">
        <v>88</v>
      </c>
      <c r="C165" s="691"/>
      <c r="D165" s="691"/>
      <c r="E165" s="692"/>
      <c r="F165" s="115">
        <f>F44</f>
        <v>0</v>
      </c>
    </row>
    <row r="166" spans="1:7" x14ac:dyDescent="0.2">
      <c r="A166" s="228" t="s">
        <v>28</v>
      </c>
      <c r="B166" s="690" t="s">
        <v>199</v>
      </c>
      <c r="C166" s="691"/>
      <c r="D166" s="691"/>
      <c r="E166" s="692"/>
      <c r="F166" s="115">
        <f>F94</f>
        <v>0</v>
      </c>
    </row>
    <row r="167" spans="1:7" x14ac:dyDescent="0.2">
      <c r="A167" s="228" t="s">
        <v>29</v>
      </c>
      <c r="B167" s="690" t="s">
        <v>200</v>
      </c>
      <c r="C167" s="691"/>
      <c r="D167" s="691"/>
      <c r="E167" s="692"/>
      <c r="F167" s="115">
        <f>F106</f>
        <v>0</v>
      </c>
    </row>
    <row r="168" spans="1:7" x14ac:dyDescent="0.2">
      <c r="A168" s="228" t="s">
        <v>30</v>
      </c>
      <c r="B168" s="690" t="s">
        <v>201</v>
      </c>
      <c r="C168" s="691"/>
      <c r="D168" s="691"/>
      <c r="E168" s="692"/>
      <c r="F168" s="115">
        <f>F136</f>
        <v>0</v>
      </c>
    </row>
    <row r="169" spans="1:7" x14ac:dyDescent="0.2">
      <c r="A169" s="228" t="s">
        <v>42</v>
      </c>
      <c r="B169" s="690" t="s">
        <v>229</v>
      </c>
      <c r="C169" s="691"/>
      <c r="D169" s="691"/>
      <c r="E169" s="692"/>
      <c r="F169" s="115">
        <f>F146</f>
        <v>0</v>
      </c>
    </row>
    <row r="170" spans="1:7" x14ac:dyDescent="0.2">
      <c r="A170" s="680" t="s">
        <v>228</v>
      </c>
      <c r="B170" s="681"/>
      <c r="C170" s="681"/>
      <c r="D170" s="681"/>
      <c r="E170" s="682"/>
      <c r="F170" s="185">
        <f>SUM(F165:F169)</f>
        <v>0</v>
      </c>
    </row>
    <row r="171" spans="1:7" x14ac:dyDescent="0.2">
      <c r="A171" s="228" t="s">
        <v>43</v>
      </c>
      <c r="B171" s="690" t="s">
        <v>230</v>
      </c>
      <c r="C171" s="691"/>
      <c r="D171" s="691"/>
      <c r="E171" s="692"/>
      <c r="F171" s="115">
        <f>F158</f>
        <v>0</v>
      </c>
    </row>
    <row r="172" spans="1:7" x14ac:dyDescent="0.2">
      <c r="A172" s="680" t="s">
        <v>227</v>
      </c>
      <c r="B172" s="681"/>
      <c r="C172" s="681"/>
      <c r="D172" s="681"/>
      <c r="E172" s="682"/>
      <c r="F172" s="185">
        <f>SUM(F170:F171)</f>
        <v>0</v>
      </c>
      <c r="G172" s="66"/>
    </row>
    <row r="173" spans="1:7" ht="15" x14ac:dyDescent="0.2">
      <c r="A173" s="748" t="s">
        <v>232</v>
      </c>
      <c r="B173" s="749"/>
      <c r="C173" s="749"/>
      <c r="D173" s="749"/>
      <c r="E173" s="749"/>
      <c r="F173" s="185" t="e">
        <f>F172/F44</f>
        <v>#DIV/0!</v>
      </c>
      <c r="G173" s="105"/>
    </row>
    <row r="174" spans="1:7" x14ac:dyDescent="0.2">
      <c r="A174" s="250"/>
      <c r="B174" s="284"/>
      <c r="C174" s="284"/>
      <c r="D174" s="229"/>
      <c r="E174" s="229"/>
      <c r="F174" s="232"/>
    </row>
    <row r="177" spans="3:6" x14ac:dyDescent="0.2">
      <c r="C177" s="125"/>
      <c r="F177" s="126"/>
    </row>
    <row r="178" spans="3:6" x14ac:dyDescent="0.2">
      <c r="C178" s="125"/>
      <c r="D178" s="127"/>
      <c r="E178" s="127"/>
      <c r="F178" s="128"/>
    </row>
    <row r="179" spans="3:6" x14ac:dyDescent="0.2">
      <c r="C179" s="125"/>
    </row>
    <row r="180" spans="3:6" x14ac:dyDescent="0.2">
      <c r="C180" s="125"/>
      <c r="D180" s="127"/>
      <c r="E180" s="127"/>
      <c r="F180" s="128"/>
    </row>
    <row r="181" spans="3:6" x14ac:dyDescent="0.2">
      <c r="C181" s="125"/>
      <c r="D181" s="129"/>
      <c r="E181" s="129"/>
      <c r="F181" s="130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  <c r="F184" s="126"/>
    </row>
    <row r="185" spans="3:6" x14ac:dyDescent="0.2">
      <c r="C185" s="125"/>
    </row>
    <row r="186" spans="3:6" x14ac:dyDescent="0.2">
      <c r="C186" s="125"/>
    </row>
  </sheetData>
  <mergeCells count="121">
    <mergeCell ref="B67:D67"/>
    <mergeCell ref="B61:D61"/>
    <mergeCell ref="A60:F60"/>
    <mergeCell ref="B64:D64"/>
    <mergeCell ref="B63:D63"/>
    <mergeCell ref="B169:E169"/>
    <mergeCell ref="A170:E170"/>
    <mergeCell ref="B145:E145"/>
    <mergeCell ref="B141:E141"/>
    <mergeCell ref="B135:E135"/>
    <mergeCell ref="B142:E142"/>
    <mergeCell ref="A164:E164"/>
    <mergeCell ref="B165:E165"/>
    <mergeCell ref="B157:D157"/>
    <mergeCell ref="B168:E168"/>
    <mergeCell ref="B120:D120"/>
    <mergeCell ref="B86:F86"/>
    <mergeCell ref="B100:D100"/>
    <mergeCell ref="A21:C21"/>
    <mergeCell ref="B55:D55"/>
    <mergeCell ref="A73:F73"/>
    <mergeCell ref="A128:D128"/>
    <mergeCell ref="B85:F85"/>
    <mergeCell ref="B121:F121"/>
    <mergeCell ref="B118:D118"/>
    <mergeCell ref="B92:E92"/>
    <mergeCell ref="A97:F97"/>
    <mergeCell ref="B104:D104"/>
    <mergeCell ref="B113:D113"/>
    <mergeCell ref="B93:E93"/>
    <mergeCell ref="B115:D115"/>
    <mergeCell ref="B122:F122"/>
    <mergeCell ref="A111:F111"/>
    <mergeCell ref="B117:D117"/>
    <mergeCell ref="B58:F58"/>
    <mergeCell ref="B68:D68"/>
    <mergeCell ref="B62:D62"/>
    <mergeCell ref="A84:E84"/>
    <mergeCell ref="B72:F72"/>
    <mergeCell ref="A89:F89"/>
    <mergeCell ref="B76:C76"/>
    <mergeCell ref="B65:D65"/>
    <mergeCell ref="A124:F124"/>
    <mergeCell ref="B166:E166"/>
    <mergeCell ref="B151:D151"/>
    <mergeCell ref="B152:D152"/>
    <mergeCell ref="B154:D154"/>
    <mergeCell ref="B129:F129"/>
    <mergeCell ref="B144:E144"/>
    <mergeCell ref="B155:D155"/>
    <mergeCell ref="A163:F163"/>
    <mergeCell ref="B153:D153"/>
    <mergeCell ref="B156:D156"/>
    <mergeCell ref="A172:E172"/>
    <mergeCell ref="A158:E158"/>
    <mergeCell ref="B126:D126"/>
    <mergeCell ref="B134:E134"/>
    <mergeCell ref="B133:E133"/>
    <mergeCell ref="A131:F131"/>
    <mergeCell ref="A139:F139"/>
    <mergeCell ref="A6:F6"/>
    <mergeCell ref="B77:C77"/>
    <mergeCell ref="B83:E83"/>
    <mergeCell ref="C9:F9"/>
    <mergeCell ref="C10:F10"/>
    <mergeCell ref="B81:E81"/>
    <mergeCell ref="B105:D105"/>
    <mergeCell ref="A90:E90"/>
    <mergeCell ref="A19:F19"/>
    <mergeCell ref="A13:F13"/>
    <mergeCell ref="B69:D69"/>
    <mergeCell ref="A49:F49"/>
    <mergeCell ref="B66:D66"/>
    <mergeCell ref="B39:D39"/>
    <mergeCell ref="B41:D41"/>
    <mergeCell ref="B42:D42"/>
    <mergeCell ref="A51:F51"/>
    <mergeCell ref="A94:E94"/>
    <mergeCell ref="B80:E80"/>
    <mergeCell ref="B99:D99"/>
    <mergeCell ref="B91:E91"/>
    <mergeCell ref="B87:F87"/>
    <mergeCell ref="B56:D56"/>
    <mergeCell ref="A57:D57"/>
    <mergeCell ref="A70:D70"/>
    <mergeCell ref="B167:E167"/>
    <mergeCell ref="B102:D102"/>
    <mergeCell ref="B78:C78"/>
    <mergeCell ref="B82:E82"/>
    <mergeCell ref="B101:D101"/>
    <mergeCell ref="B103:D103"/>
    <mergeCell ref="A109:F109"/>
    <mergeCell ref="B127:D127"/>
    <mergeCell ref="B114:D114"/>
    <mergeCell ref="B119:D119"/>
    <mergeCell ref="B116:D116"/>
    <mergeCell ref="A106:D106"/>
    <mergeCell ref="A146:E146"/>
    <mergeCell ref="A5:G5"/>
    <mergeCell ref="A173:E173"/>
    <mergeCell ref="D21:E21"/>
    <mergeCell ref="B53:D53"/>
    <mergeCell ref="B35:F35"/>
    <mergeCell ref="B38:D38"/>
    <mergeCell ref="D20:E20"/>
    <mergeCell ref="A20:C20"/>
    <mergeCell ref="B40:D40"/>
    <mergeCell ref="B171:E171"/>
    <mergeCell ref="B37:D37"/>
    <mergeCell ref="D30:E30"/>
    <mergeCell ref="C11:F11"/>
    <mergeCell ref="B54:D54"/>
    <mergeCell ref="A149:F149"/>
    <mergeCell ref="B71:F71"/>
    <mergeCell ref="B143:E143"/>
    <mergeCell ref="A136:E136"/>
    <mergeCell ref="A74:F74"/>
    <mergeCell ref="A44:E44"/>
    <mergeCell ref="B52:D52"/>
    <mergeCell ref="B47:F47"/>
    <mergeCell ref="B45:F45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  <ignoredErrors>
    <ignoredError sqref="E56:F56 F120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4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F27" sqref="F27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774"/>
      <c r="B5" s="775"/>
      <c r="C5" s="775"/>
      <c r="D5" s="776"/>
      <c r="E5" s="776"/>
      <c r="F5" s="777"/>
      <c r="G5" s="777"/>
    </row>
    <row r="6" spans="1:7" ht="15.75" x14ac:dyDescent="0.2">
      <c r="A6" s="741" t="s">
        <v>870</v>
      </c>
      <c r="B6" s="742"/>
      <c r="C6" s="742"/>
      <c r="D6" s="742"/>
      <c r="E6" s="742"/>
      <c r="F6" s="742"/>
    </row>
    <row r="7" spans="1:7" x14ac:dyDescent="0.2">
      <c r="A7" s="188" t="s">
        <v>872</v>
      </c>
      <c r="B7" s="188"/>
      <c r="C7" s="188"/>
      <c r="D7" s="188"/>
      <c r="E7" s="188"/>
      <c r="F7" s="188"/>
    </row>
    <row r="8" spans="1:7" x14ac:dyDescent="0.2">
      <c r="A8" s="250"/>
      <c r="B8" s="250"/>
      <c r="C8" s="250"/>
      <c r="D8" s="250"/>
      <c r="E8" s="250"/>
      <c r="F8" s="251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</row>
    <row r="10" spans="1:7" x14ac:dyDescent="0.2">
      <c r="A10" s="250"/>
      <c r="B10" s="254" t="s">
        <v>120</v>
      </c>
      <c r="C10" s="778"/>
      <c r="D10" s="778"/>
      <c r="E10" s="778"/>
      <c r="F10" s="778"/>
    </row>
    <row r="11" spans="1:7" x14ac:dyDescent="0.2">
      <c r="A11" s="250"/>
      <c r="B11" s="254" t="s">
        <v>0</v>
      </c>
      <c r="C11" s="778"/>
      <c r="D11" s="778"/>
      <c r="E11" s="778"/>
      <c r="F11" s="778"/>
    </row>
    <row r="12" spans="1:7" x14ac:dyDescent="0.2">
      <c r="A12" s="250"/>
      <c r="B12" s="250"/>
      <c r="C12" s="250"/>
      <c r="D12" s="250"/>
      <c r="E12" s="250"/>
      <c r="F12" s="251"/>
    </row>
    <row r="13" spans="1:7" x14ac:dyDescent="0.2">
      <c r="A13" s="689" t="s">
        <v>1</v>
      </c>
      <c r="B13" s="689"/>
      <c r="C13" s="689"/>
      <c r="D13" s="689"/>
      <c r="E13" s="689"/>
      <c r="F13" s="689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5"/>
    </row>
    <row r="17" spans="1:6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</row>
    <row r="18" spans="1:6" x14ac:dyDescent="0.2">
      <c r="A18" s="250"/>
      <c r="B18" s="250"/>
      <c r="C18" s="250"/>
      <c r="D18" s="250"/>
      <c r="E18" s="250"/>
      <c r="F18" s="251"/>
    </row>
    <row r="19" spans="1:6" x14ac:dyDescent="0.2">
      <c r="A19" s="689" t="s">
        <v>31</v>
      </c>
      <c r="B19" s="689"/>
      <c r="C19" s="689"/>
      <c r="D19" s="689"/>
      <c r="E19" s="689"/>
      <c r="F19" s="689"/>
    </row>
    <row r="20" spans="1:6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</row>
    <row r="21" spans="1:6" ht="15" x14ac:dyDescent="0.2">
      <c r="A21" s="680" t="s">
        <v>288</v>
      </c>
      <c r="B21" s="724"/>
      <c r="C21" s="725"/>
      <c r="D21" s="689" t="s">
        <v>250</v>
      </c>
      <c r="E21" s="726"/>
      <c r="F21" s="416">
        <v>12</v>
      </c>
    </row>
    <row r="22" spans="1:6" x14ac:dyDescent="0.2">
      <c r="A22" s="250"/>
      <c r="B22" s="250"/>
      <c r="C22" s="250"/>
      <c r="D22" s="250"/>
      <c r="E22" s="250"/>
      <c r="F22" s="251"/>
    </row>
    <row r="23" spans="1:6" x14ac:dyDescent="0.2">
      <c r="A23" s="404" t="s">
        <v>4</v>
      </c>
      <c r="B23" s="407"/>
      <c r="C23" s="407"/>
      <c r="D23" s="407"/>
      <c r="E23" s="407"/>
      <c r="F23" s="407"/>
    </row>
    <row r="24" spans="1:6" x14ac:dyDescent="0.2">
      <c r="A24" s="268" t="s">
        <v>214</v>
      </c>
      <c r="B24" s="398"/>
      <c r="C24" s="398"/>
      <c r="D24" s="398"/>
      <c r="E24" s="398"/>
      <c r="F24" s="399"/>
    </row>
    <row r="25" spans="1:6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</row>
    <row r="26" spans="1:6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253</v>
      </c>
    </row>
    <row r="27" spans="1:6" ht="13.5" thickBot="1" x14ac:dyDescent="0.25">
      <c r="A27" s="413">
        <v>3</v>
      </c>
      <c r="B27" s="401" t="s">
        <v>35</v>
      </c>
      <c r="C27" s="402"/>
      <c r="D27" s="402"/>
      <c r="E27" s="402"/>
      <c r="F27" s="511"/>
    </row>
    <row r="28" spans="1:6" x14ac:dyDescent="0.2">
      <c r="A28" s="413">
        <v>4</v>
      </c>
      <c r="B28" s="401" t="s">
        <v>6</v>
      </c>
      <c r="C28" s="402"/>
      <c r="D28" s="402"/>
      <c r="E28" s="403"/>
      <c r="F28" s="271" t="s">
        <v>266</v>
      </c>
    </row>
    <row r="29" spans="1:6" x14ac:dyDescent="0.2">
      <c r="A29" s="413">
        <v>5</v>
      </c>
      <c r="B29" s="401" t="s">
        <v>7</v>
      </c>
      <c r="C29" s="402"/>
      <c r="D29" s="402"/>
      <c r="E29" s="403"/>
      <c r="F29" s="417"/>
    </row>
    <row r="30" spans="1:6" ht="15" x14ac:dyDescent="0.2">
      <c r="A30" s="414"/>
      <c r="B30" s="277"/>
      <c r="C30" s="277"/>
      <c r="D30" s="727" t="s">
        <v>865</v>
      </c>
      <c r="E30" s="726"/>
      <c r="F30" s="115">
        <v>1045</v>
      </c>
    </row>
    <row r="31" spans="1:6" s="37" customFormat="1" ht="13.5" x14ac:dyDescent="0.2">
      <c r="A31" s="278"/>
      <c r="B31" s="277"/>
      <c r="C31" s="279"/>
      <c r="D31" s="253"/>
      <c r="E31" s="253"/>
      <c r="F31" s="280"/>
    </row>
    <row r="32" spans="1:6" s="37" customFormat="1" ht="13.5" x14ac:dyDescent="0.2">
      <c r="A32" s="278"/>
      <c r="B32" s="277"/>
      <c r="C32" s="279"/>
      <c r="D32" s="253"/>
      <c r="E32" s="253"/>
      <c r="F32" s="280"/>
    </row>
    <row r="33" spans="1:7" x14ac:dyDescent="0.2">
      <c r="A33" s="229"/>
      <c r="B33" s="277"/>
      <c r="C33" s="277"/>
      <c r="D33" s="277"/>
      <c r="E33" s="232"/>
      <c r="F33" s="232"/>
    </row>
    <row r="34" spans="1:7" x14ac:dyDescent="0.2">
      <c r="A34" s="229"/>
      <c r="B34" s="277"/>
      <c r="C34" s="277"/>
      <c r="D34" s="277"/>
      <c r="E34" s="232"/>
      <c r="F34" s="232"/>
    </row>
    <row r="35" spans="1:7" x14ac:dyDescent="0.2">
      <c r="A35" s="229"/>
      <c r="B35" s="756" t="s">
        <v>36</v>
      </c>
      <c r="C35" s="756"/>
      <c r="D35" s="756"/>
      <c r="E35" s="756"/>
      <c r="F35" s="756"/>
    </row>
    <row r="36" spans="1:7" x14ac:dyDescent="0.2">
      <c r="A36" s="250"/>
      <c r="B36" s="250"/>
      <c r="C36" s="250"/>
      <c r="D36" s="250"/>
      <c r="E36" s="250"/>
      <c r="F36" s="251"/>
    </row>
    <row r="37" spans="1:7" ht="15" x14ac:dyDescent="0.2">
      <c r="A37" s="228">
        <v>1</v>
      </c>
      <c r="B37" s="680" t="s">
        <v>37</v>
      </c>
      <c r="C37" s="724"/>
      <c r="D37" s="706"/>
      <c r="E37" s="185" t="s">
        <v>8</v>
      </c>
      <c r="F37" s="184" t="s">
        <v>9</v>
      </c>
    </row>
    <row r="38" spans="1:7" ht="15" x14ac:dyDescent="0.2">
      <c r="A38" s="228" t="s">
        <v>27</v>
      </c>
      <c r="B38" s="690" t="s">
        <v>38</v>
      </c>
      <c r="C38" s="729"/>
      <c r="D38" s="730"/>
      <c r="E38" s="225"/>
      <c r="F38" s="115"/>
      <c r="G38" s="86"/>
    </row>
    <row r="39" spans="1:7" ht="15" x14ac:dyDescent="0.2">
      <c r="A39" s="228" t="s">
        <v>28</v>
      </c>
      <c r="B39" s="690" t="s">
        <v>807</v>
      </c>
      <c r="C39" s="729"/>
      <c r="D39" s="730"/>
      <c r="E39" s="183"/>
      <c r="F39" s="115"/>
      <c r="G39" s="86"/>
    </row>
    <row r="40" spans="1:7" ht="15" x14ac:dyDescent="0.2">
      <c r="A40" s="228" t="s">
        <v>29</v>
      </c>
      <c r="B40" s="731" t="s">
        <v>808</v>
      </c>
      <c r="C40" s="732"/>
      <c r="D40" s="733"/>
      <c r="E40" s="183"/>
      <c r="F40" s="115"/>
      <c r="G40" s="87"/>
    </row>
    <row r="41" spans="1:7" ht="15" x14ac:dyDescent="0.2">
      <c r="A41" s="236" t="s">
        <v>30</v>
      </c>
      <c r="B41" s="690" t="s">
        <v>809</v>
      </c>
      <c r="C41" s="729"/>
      <c r="D41" s="730"/>
      <c r="E41" s="183"/>
      <c r="F41" s="237"/>
      <c r="G41" s="87"/>
    </row>
    <row r="42" spans="1:7" ht="15" x14ac:dyDescent="0.2">
      <c r="A42" s="236" t="s">
        <v>42</v>
      </c>
      <c r="B42" s="734" t="s">
        <v>215</v>
      </c>
      <c r="C42" s="735"/>
      <c r="D42" s="736"/>
      <c r="E42" s="183"/>
      <c r="F42" s="115"/>
      <c r="G42" s="88"/>
    </row>
    <row r="43" spans="1:7" x14ac:dyDescent="0.2">
      <c r="A43" s="228" t="s">
        <v>43</v>
      </c>
      <c r="B43" s="238" t="s">
        <v>11</v>
      </c>
      <c r="C43" s="239"/>
      <c r="D43" s="240"/>
      <c r="E43" s="183"/>
      <c r="F43" s="115"/>
    </row>
    <row r="44" spans="1:7" ht="15" x14ac:dyDescent="0.2">
      <c r="A44" s="710" t="s">
        <v>26</v>
      </c>
      <c r="B44" s="711"/>
      <c r="C44" s="711"/>
      <c r="D44" s="711"/>
      <c r="E44" s="712"/>
      <c r="F44" s="185">
        <f>SUM(F38:F43)</f>
        <v>0</v>
      </c>
    </row>
    <row r="45" spans="1:7" ht="13.5" x14ac:dyDescent="0.2">
      <c r="A45" s="278"/>
      <c r="B45" s="754"/>
      <c r="C45" s="771"/>
      <c r="D45" s="771"/>
      <c r="E45" s="771"/>
      <c r="F45" s="771"/>
    </row>
    <row r="46" spans="1:7" x14ac:dyDescent="0.2">
      <c r="A46" s="279"/>
      <c r="B46" s="279"/>
      <c r="C46" s="253"/>
      <c r="D46" s="253"/>
      <c r="E46" s="253"/>
      <c r="F46" s="249"/>
    </row>
    <row r="47" spans="1:7" ht="13.5" x14ac:dyDescent="0.2">
      <c r="A47" s="278"/>
      <c r="B47" s="754"/>
      <c r="C47" s="771"/>
      <c r="D47" s="771"/>
      <c r="E47" s="771"/>
      <c r="F47" s="771"/>
    </row>
    <row r="48" spans="1:7" x14ac:dyDescent="0.2">
      <c r="A48" s="250"/>
      <c r="B48" s="250"/>
      <c r="C48" s="250"/>
      <c r="D48" s="250"/>
      <c r="E48" s="250"/>
      <c r="F48" s="251"/>
    </row>
    <row r="49" spans="1:6" x14ac:dyDescent="0.2">
      <c r="A49" s="753" t="s">
        <v>183</v>
      </c>
      <c r="B49" s="753"/>
      <c r="C49" s="753"/>
      <c r="D49" s="753"/>
      <c r="E49" s="753"/>
      <c r="F49" s="753"/>
    </row>
    <row r="50" spans="1:6" x14ac:dyDescent="0.2">
      <c r="A50" s="281"/>
      <c r="B50" s="281"/>
      <c r="C50" s="281"/>
      <c r="D50" s="281"/>
      <c r="E50" s="281"/>
      <c r="F50" s="281"/>
    </row>
    <row r="51" spans="1:6" ht="15" x14ac:dyDescent="0.2">
      <c r="A51" s="708" t="s">
        <v>184</v>
      </c>
      <c r="B51" s="772"/>
      <c r="C51" s="772"/>
      <c r="D51" s="772"/>
      <c r="E51" s="772"/>
      <c r="F51" s="772"/>
    </row>
    <row r="52" spans="1:6" ht="15" x14ac:dyDescent="0.2">
      <c r="A52" s="228" t="s">
        <v>185</v>
      </c>
      <c r="B52" s="680" t="s">
        <v>187</v>
      </c>
      <c r="C52" s="724"/>
      <c r="D52" s="706"/>
      <c r="E52" s="184" t="s">
        <v>8</v>
      </c>
      <c r="F52" s="185" t="s">
        <v>9</v>
      </c>
    </row>
    <row r="53" spans="1:6" ht="15" x14ac:dyDescent="0.2">
      <c r="A53" s="228" t="s">
        <v>27</v>
      </c>
      <c r="B53" s="690" t="s">
        <v>186</v>
      </c>
      <c r="C53" s="691"/>
      <c r="D53" s="773"/>
      <c r="E53" s="183"/>
      <c r="F53" s="115"/>
    </row>
    <row r="54" spans="1:6" ht="15" x14ac:dyDescent="0.2">
      <c r="A54" s="228" t="s">
        <v>28</v>
      </c>
      <c r="B54" s="690" t="s">
        <v>233</v>
      </c>
      <c r="C54" s="691"/>
      <c r="D54" s="773"/>
      <c r="E54" s="183"/>
      <c r="F54" s="115"/>
    </row>
    <row r="55" spans="1:6" ht="15" x14ac:dyDescent="0.2">
      <c r="A55" s="228"/>
      <c r="B55" s="680" t="s">
        <v>61</v>
      </c>
      <c r="C55" s="757"/>
      <c r="D55" s="758"/>
      <c r="E55" s="183">
        <f>SUM(E53:E54)</f>
        <v>0</v>
      </c>
      <c r="F55" s="185">
        <f>SUM(F53:F54)</f>
        <v>0</v>
      </c>
    </row>
    <row r="56" spans="1:6" x14ac:dyDescent="0.2">
      <c r="A56" s="228" t="s">
        <v>29</v>
      </c>
      <c r="B56" s="676" t="s">
        <v>205</v>
      </c>
      <c r="C56" s="676"/>
      <c r="D56" s="676"/>
      <c r="E56" s="183">
        <f>E55*E70</f>
        <v>0</v>
      </c>
      <c r="F56" s="115">
        <f>E56*$F$44</f>
        <v>0</v>
      </c>
    </row>
    <row r="57" spans="1:6" x14ac:dyDescent="0.2">
      <c r="A57" s="680" t="s">
        <v>56</v>
      </c>
      <c r="B57" s="681"/>
      <c r="C57" s="681"/>
      <c r="D57" s="681"/>
      <c r="E57" s="186">
        <f>SUM(E55:E56)</f>
        <v>0</v>
      </c>
      <c r="F57" s="185">
        <f>SUM(F55:F56)</f>
        <v>0</v>
      </c>
    </row>
    <row r="58" spans="1:6" ht="13.5" x14ac:dyDescent="0.2">
      <c r="A58" s="278"/>
      <c r="B58" s="754"/>
      <c r="C58" s="771"/>
      <c r="D58" s="771"/>
      <c r="E58" s="771"/>
      <c r="F58" s="771"/>
    </row>
    <row r="59" spans="1:6" x14ac:dyDescent="0.2">
      <c r="A59" s="229"/>
      <c r="B59" s="230"/>
      <c r="C59" s="230"/>
      <c r="D59" s="230"/>
      <c r="E59" s="231"/>
      <c r="F59" s="232"/>
    </row>
    <row r="60" spans="1:6" ht="30.75" customHeight="1" x14ac:dyDescent="0.2">
      <c r="A60" s="708" t="s">
        <v>234</v>
      </c>
      <c r="B60" s="772"/>
      <c r="C60" s="772"/>
      <c r="D60" s="772"/>
      <c r="E60" s="772"/>
      <c r="F60" s="772"/>
    </row>
    <row r="61" spans="1:6" x14ac:dyDescent="0.2">
      <c r="A61" s="184" t="s">
        <v>188</v>
      </c>
      <c r="B61" s="689" t="s">
        <v>207</v>
      </c>
      <c r="C61" s="689"/>
      <c r="D61" s="689"/>
      <c r="E61" s="184" t="s">
        <v>8</v>
      </c>
      <c r="F61" s="185" t="s">
        <v>9</v>
      </c>
    </row>
    <row r="62" spans="1:6" x14ac:dyDescent="0.2">
      <c r="A62" s="228" t="s">
        <v>27</v>
      </c>
      <c r="B62" s="669" t="s">
        <v>208</v>
      </c>
      <c r="C62" s="669"/>
      <c r="D62" s="669"/>
      <c r="E62" s="183"/>
      <c r="F62" s="115"/>
    </row>
    <row r="63" spans="1:6" x14ac:dyDescent="0.2">
      <c r="A63" s="228" t="s">
        <v>28</v>
      </c>
      <c r="B63" s="669" t="s">
        <v>18</v>
      </c>
      <c r="C63" s="669"/>
      <c r="D63" s="669"/>
      <c r="E63" s="183"/>
      <c r="F63" s="115"/>
    </row>
    <row r="64" spans="1:6" ht="13.5" x14ac:dyDescent="0.2">
      <c r="A64" s="228" t="s">
        <v>29</v>
      </c>
      <c r="B64" s="669" t="s">
        <v>204</v>
      </c>
      <c r="C64" s="669"/>
      <c r="D64" s="669"/>
      <c r="E64" s="183"/>
      <c r="F64" s="115"/>
    </row>
    <row r="65" spans="1:7" x14ac:dyDescent="0.2">
      <c r="A65" s="228" t="s">
        <v>30</v>
      </c>
      <c r="B65" s="669" t="s">
        <v>13</v>
      </c>
      <c r="C65" s="669"/>
      <c r="D65" s="669"/>
      <c r="E65" s="183"/>
      <c r="F65" s="115"/>
      <c r="G65" s="182"/>
    </row>
    <row r="66" spans="1:7" x14ac:dyDescent="0.2">
      <c r="A66" s="228" t="s">
        <v>42</v>
      </c>
      <c r="B66" s="669" t="s">
        <v>235</v>
      </c>
      <c r="C66" s="669"/>
      <c r="D66" s="669"/>
      <c r="E66" s="183"/>
      <c r="F66" s="115"/>
    </row>
    <row r="67" spans="1:7" ht="15" x14ac:dyDescent="0.2">
      <c r="A67" s="228" t="s">
        <v>43</v>
      </c>
      <c r="B67" s="690" t="s">
        <v>190</v>
      </c>
      <c r="C67" s="729"/>
      <c r="D67" s="730"/>
      <c r="E67" s="183"/>
      <c r="F67" s="115"/>
    </row>
    <row r="68" spans="1:7" x14ac:dyDescent="0.2">
      <c r="A68" s="228" t="s">
        <v>44</v>
      </c>
      <c r="B68" s="669" t="s">
        <v>15</v>
      </c>
      <c r="C68" s="669"/>
      <c r="D68" s="669"/>
      <c r="E68" s="183"/>
      <c r="F68" s="115"/>
    </row>
    <row r="69" spans="1:7" x14ac:dyDescent="0.2">
      <c r="A69" s="228" t="s">
        <v>45</v>
      </c>
      <c r="B69" s="669" t="s">
        <v>16</v>
      </c>
      <c r="C69" s="669"/>
      <c r="D69" s="669"/>
      <c r="E69" s="183"/>
      <c r="F69" s="115"/>
    </row>
    <row r="70" spans="1:7" x14ac:dyDescent="0.2">
      <c r="A70" s="689" t="s">
        <v>56</v>
      </c>
      <c r="B70" s="689"/>
      <c r="C70" s="689"/>
      <c r="D70" s="689"/>
      <c r="E70" s="186">
        <f>SUM(E62:E69)</f>
        <v>0</v>
      </c>
      <c r="F70" s="185">
        <f>SUM(F62:F69)</f>
        <v>0</v>
      </c>
    </row>
    <row r="71" spans="1:7" s="37" customFormat="1" ht="13.5" x14ac:dyDescent="0.2">
      <c r="A71" s="282"/>
      <c r="B71" s="768"/>
      <c r="C71" s="769"/>
      <c r="D71" s="769"/>
      <c r="E71" s="769"/>
      <c r="F71" s="769"/>
    </row>
    <row r="72" spans="1:7" s="37" customFormat="1" ht="13.5" x14ac:dyDescent="0.2">
      <c r="A72" s="282"/>
      <c r="B72" s="754"/>
      <c r="C72" s="770"/>
      <c r="D72" s="770"/>
      <c r="E72" s="770"/>
      <c r="F72" s="770"/>
    </row>
    <row r="73" spans="1:7" x14ac:dyDescent="0.2">
      <c r="A73" s="229"/>
      <c r="B73" s="230"/>
      <c r="C73" s="230"/>
      <c r="D73" s="230"/>
      <c r="E73" s="231"/>
      <c r="F73" s="232"/>
      <c r="G73" s="35"/>
    </row>
    <row r="74" spans="1:7" ht="15" x14ac:dyDescent="0.2">
      <c r="A74" s="704" t="s">
        <v>193</v>
      </c>
      <c r="B74" s="705"/>
      <c r="C74" s="705"/>
      <c r="D74" s="705"/>
      <c r="E74" s="705"/>
      <c r="F74" s="705"/>
      <c r="G74" s="35"/>
    </row>
    <row r="75" spans="1:7" x14ac:dyDescent="0.2">
      <c r="A75" s="229"/>
      <c r="B75" s="230"/>
      <c r="C75" s="230"/>
      <c r="D75" s="230"/>
      <c r="E75" s="231"/>
      <c r="F75" s="232"/>
      <c r="G75" s="35"/>
    </row>
    <row r="76" spans="1:7" ht="15" x14ac:dyDescent="0.2">
      <c r="A76" s="400" t="s">
        <v>191</v>
      </c>
      <c r="B76" s="680" t="s">
        <v>47</v>
      </c>
      <c r="C76" s="706"/>
      <c r="D76" s="400" t="s">
        <v>173</v>
      </c>
      <c r="E76" s="400" t="s">
        <v>174</v>
      </c>
      <c r="F76" s="185" t="s">
        <v>9</v>
      </c>
      <c r="G76" s="182"/>
    </row>
    <row r="77" spans="1:7" x14ac:dyDescent="0.2">
      <c r="A77" s="413" t="s">
        <v>27</v>
      </c>
      <c r="B77" s="690" t="s">
        <v>12</v>
      </c>
      <c r="C77" s="691"/>
      <c r="D77" s="234"/>
      <c r="E77" s="235"/>
      <c r="F77" s="115"/>
      <c r="G77" s="182"/>
    </row>
    <row r="78" spans="1:7" x14ac:dyDescent="0.2">
      <c r="A78" s="413" t="s">
        <v>28</v>
      </c>
      <c r="B78" s="690" t="s">
        <v>216</v>
      </c>
      <c r="C78" s="691"/>
      <c r="D78" s="234"/>
      <c r="E78" s="235"/>
      <c r="F78" s="115"/>
      <c r="G78" s="182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44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182"/>
    </row>
    <row r="81" spans="1:6" x14ac:dyDescent="0.2">
      <c r="A81" s="413" t="s">
        <v>42</v>
      </c>
      <c r="B81" s="690" t="s">
        <v>149</v>
      </c>
      <c r="C81" s="691"/>
      <c r="D81" s="691"/>
      <c r="E81" s="692"/>
      <c r="F81" s="115"/>
    </row>
    <row r="82" spans="1:6" x14ac:dyDescent="0.2">
      <c r="A82" s="413" t="s">
        <v>43</v>
      </c>
      <c r="B82" s="690" t="s">
        <v>48</v>
      </c>
      <c r="C82" s="691"/>
      <c r="D82" s="691"/>
      <c r="E82" s="692"/>
      <c r="F82" s="115"/>
    </row>
    <row r="83" spans="1:6" x14ac:dyDescent="0.2">
      <c r="A83" s="413" t="s">
        <v>44</v>
      </c>
      <c r="B83" s="690" t="s">
        <v>11</v>
      </c>
      <c r="C83" s="691"/>
      <c r="D83" s="691"/>
      <c r="E83" s="692"/>
      <c r="F83" s="115"/>
    </row>
    <row r="84" spans="1:6" x14ac:dyDescent="0.2">
      <c r="A84" s="689" t="s">
        <v>56</v>
      </c>
      <c r="B84" s="689"/>
      <c r="C84" s="689"/>
      <c r="D84" s="689"/>
      <c r="E84" s="689"/>
      <c r="F84" s="185">
        <f>SUM(F77:F83)</f>
        <v>0</v>
      </c>
    </row>
    <row r="85" spans="1:6" ht="15" x14ac:dyDescent="0.2">
      <c r="A85" s="283"/>
      <c r="B85" s="765"/>
      <c r="C85" s="766"/>
      <c r="D85" s="766"/>
      <c r="E85" s="766"/>
      <c r="F85" s="766"/>
    </row>
    <row r="86" spans="1:6" ht="15" x14ac:dyDescent="0.2">
      <c r="A86" s="283"/>
      <c r="B86" s="767"/>
      <c r="C86" s="705"/>
      <c r="D86" s="705"/>
      <c r="E86" s="705"/>
      <c r="F86" s="705"/>
    </row>
    <row r="87" spans="1:6" x14ac:dyDescent="0.2">
      <c r="A87" s="283"/>
      <c r="B87" s="759"/>
      <c r="C87" s="760"/>
      <c r="D87" s="760"/>
      <c r="E87" s="760"/>
      <c r="F87" s="760"/>
    </row>
    <row r="88" spans="1:6" x14ac:dyDescent="0.2">
      <c r="A88" s="253"/>
      <c r="B88" s="253"/>
      <c r="C88" s="253"/>
      <c r="D88" s="253"/>
      <c r="E88" s="253"/>
      <c r="F88" s="249"/>
    </row>
    <row r="89" spans="1:6" x14ac:dyDescent="0.2">
      <c r="A89" s="761" t="s">
        <v>211</v>
      </c>
      <c r="B89" s="761"/>
      <c r="C89" s="761"/>
      <c r="D89" s="761"/>
      <c r="E89" s="761"/>
      <c r="F89" s="761"/>
    </row>
    <row r="90" spans="1:6" x14ac:dyDescent="0.2">
      <c r="A90" s="680" t="s">
        <v>192</v>
      </c>
      <c r="B90" s="681"/>
      <c r="C90" s="681"/>
      <c r="D90" s="681"/>
      <c r="E90" s="682"/>
      <c r="F90" s="185" t="s">
        <v>9</v>
      </c>
    </row>
    <row r="91" spans="1:6" x14ac:dyDescent="0.2">
      <c r="A91" s="228" t="s">
        <v>185</v>
      </c>
      <c r="B91" s="762" t="s">
        <v>187</v>
      </c>
      <c r="C91" s="763"/>
      <c r="D91" s="763"/>
      <c r="E91" s="764"/>
      <c r="F91" s="185">
        <f>F57</f>
        <v>0</v>
      </c>
    </row>
    <row r="92" spans="1:6" x14ac:dyDescent="0.2">
      <c r="A92" s="228" t="s">
        <v>188</v>
      </c>
      <c r="B92" s="762" t="s">
        <v>189</v>
      </c>
      <c r="C92" s="763"/>
      <c r="D92" s="763"/>
      <c r="E92" s="764"/>
      <c r="F92" s="185">
        <f>F70</f>
        <v>0</v>
      </c>
    </row>
    <row r="93" spans="1:6" x14ac:dyDescent="0.2">
      <c r="A93" s="228" t="s">
        <v>191</v>
      </c>
      <c r="B93" s="762" t="s">
        <v>47</v>
      </c>
      <c r="C93" s="763"/>
      <c r="D93" s="763"/>
      <c r="E93" s="764"/>
      <c r="F93" s="185">
        <f>F84</f>
        <v>0</v>
      </c>
    </row>
    <row r="94" spans="1:6" x14ac:dyDescent="0.2">
      <c r="A94" s="680" t="s">
        <v>56</v>
      </c>
      <c r="B94" s="681"/>
      <c r="C94" s="681"/>
      <c r="D94" s="681"/>
      <c r="E94" s="682"/>
      <c r="F94" s="185">
        <f>SUM(F91:F93)</f>
        <v>0</v>
      </c>
    </row>
    <row r="95" spans="1:6" x14ac:dyDescent="0.2">
      <c r="A95" s="253"/>
      <c r="B95" s="253"/>
      <c r="C95" s="253"/>
      <c r="D95" s="253"/>
      <c r="E95" s="253"/>
      <c r="F95" s="249"/>
    </row>
    <row r="96" spans="1:6" x14ac:dyDescent="0.2">
      <c r="A96" s="253"/>
      <c r="B96" s="253"/>
      <c r="C96" s="253"/>
      <c r="D96" s="253"/>
      <c r="E96" s="253"/>
      <c r="F96" s="249"/>
    </row>
    <row r="97" spans="1:8" x14ac:dyDescent="0.2">
      <c r="A97" s="756" t="s">
        <v>217</v>
      </c>
      <c r="B97" s="756"/>
      <c r="C97" s="756"/>
      <c r="D97" s="756"/>
      <c r="E97" s="756"/>
      <c r="F97" s="756"/>
      <c r="H97" s="35"/>
    </row>
    <row r="98" spans="1:8" x14ac:dyDescent="0.2">
      <c r="A98" s="250"/>
      <c r="B98" s="250"/>
      <c r="C98" s="250"/>
      <c r="D98" s="250"/>
      <c r="E98" s="250"/>
      <c r="F98" s="251"/>
    </row>
    <row r="99" spans="1:8" x14ac:dyDescent="0.2">
      <c r="A99" s="184">
        <v>3</v>
      </c>
      <c r="B99" s="689" t="s">
        <v>67</v>
      </c>
      <c r="C99" s="689"/>
      <c r="D99" s="689"/>
      <c r="E99" s="184" t="s">
        <v>8</v>
      </c>
      <c r="F99" s="185" t="s">
        <v>9</v>
      </c>
    </row>
    <row r="100" spans="1:8" x14ac:dyDescent="0.2">
      <c r="A100" s="228" t="s">
        <v>27</v>
      </c>
      <c r="B100" s="669" t="s">
        <v>218</v>
      </c>
      <c r="C100" s="669"/>
      <c r="D100" s="669"/>
      <c r="E100" s="183"/>
      <c r="F100" s="115"/>
      <c r="G100" s="35"/>
    </row>
    <row r="101" spans="1:8" x14ac:dyDescent="0.2">
      <c r="A101" s="228" t="s">
        <v>28</v>
      </c>
      <c r="B101" s="676" t="s">
        <v>219</v>
      </c>
      <c r="C101" s="676"/>
      <c r="D101" s="676"/>
      <c r="E101" s="183"/>
      <c r="F101" s="115"/>
    </row>
    <row r="102" spans="1:8" x14ac:dyDescent="0.2">
      <c r="A102" s="228" t="s">
        <v>29</v>
      </c>
      <c r="B102" s="676" t="s">
        <v>220</v>
      </c>
      <c r="C102" s="676"/>
      <c r="D102" s="676"/>
      <c r="E102" s="183"/>
      <c r="F102" s="115"/>
    </row>
    <row r="103" spans="1:8" x14ac:dyDescent="0.2">
      <c r="A103" s="228" t="s">
        <v>30</v>
      </c>
      <c r="B103" s="676" t="s">
        <v>221</v>
      </c>
      <c r="C103" s="676"/>
      <c r="D103" s="676"/>
      <c r="E103" s="183"/>
      <c r="F103" s="115"/>
    </row>
    <row r="104" spans="1:8" x14ac:dyDescent="0.2">
      <c r="A104" s="228" t="s">
        <v>42</v>
      </c>
      <c r="B104" s="676" t="s">
        <v>236</v>
      </c>
      <c r="C104" s="676"/>
      <c r="D104" s="676"/>
      <c r="E104" s="183"/>
      <c r="F104" s="115"/>
    </row>
    <row r="105" spans="1:8" x14ac:dyDescent="0.2">
      <c r="A105" s="228" t="s">
        <v>43</v>
      </c>
      <c r="B105" s="677" t="s">
        <v>222</v>
      </c>
      <c r="C105" s="678"/>
      <c r="D105" s="679"/>
      <c r="E105" s="183"/>
      <c r="F105" s="115"/>
    </row>
    <row r="106" spans="1:8" x14ac:dyDescent="0.2">
      <c r="A106" s="680" t="s">
        <v>56</v>
      </c>
      <c r="B106" s="681"/>
      <c r="C106" s="681"/>
      <c r="D106" s="682"/>
      <c r="E106" s="186">
        <f>SUM(E100:E105)</f>
        <v>0</v>
      </c>
      <c r="F106" s="185">
        <f>SUM(F100:F105)</f>
        <v>0</v>
      </c>
    </row>
    <row r="107" spans="1:8" x14ac:dyDescent="0.2">
      <c r="A107" s="253"/>
      <c r="B107" s="253"/>
      <c r="C107" s="253"/>
      <c r="D107" s="253"/>
      <c r="E107" s="253"/>
      <c r="F107" s="249"/>
    </row>
    <row r="108" spans="1:8" x14ac:dyDescent="0.2">
      <c r="A108" s="253"/>
      <c r="B108" s="253"/>
      <c r="C108" s="253"/>
      <c r="D108" s="253"/>
      <c r="E108" s="253"/>
      <c r="F108" s="249"/>
    </row>
    <row r="109" spans="1:8" x14ac:dyDescent="0.2">
      <c r="A109" s="756" t="s">
        <v>223</v>
      </c>
      <c r="B109" s="756"/>
      <c r="C109" s="756"/>
      <c r="D109" s="756"/>
      <c r="E109" s="756"/>
      <c r="F109" s="756"/>
    </row>
    <row r="110" spans="1:8" x14ac:dyDescent="0.2">
      <c r="A110" s="250"/>
      <c r="B110" s="250"/>
      <c r="C110" s="250"/>
      <c r="D110" s="250"/>
      <c r="E110" s="250"/>
      <c r="F110" s="252"/>
    </row>
    <row r="111" spans="1:8" x14ac:dyDescent="0.2">
      <c r="A111" s="756" t="s">
        <v>237</v>
      </c>
      <c r="B111" s="756"/>
      <c r="C111" s="756"/>
      <c r="D111" s="756"/>
      <c r="E111" s="756"/>
      <c r="F111" s="756"/>
    </row>
    <row r="112" spans="1:8" x14ac:dyDescent="0.2">
      <c r="A112" s="253"/>
      <c r="B112" s="253"/>
      <c r="C112" s="253"/>
      <c r="D112" s="253"/>
      <c r="E112" s="253"/>
      <c r="F112" s="253"/>
    </row>
    <row r="113" spans="1:9" x14ac:dyDescent="0.2">
      <c r="A113" s="184" t="s">
        <v>55</v>
      </c>
      <c r="B113" s="745" t="s">
        <v>238</v>
      </c>
      <c r="C113" s="746"/>
      <c r="D113" s="747"/>
      <c r="E113" s="184" t="s">
        <v>8</v>
      </c>
      <c r="F113" s="185" t="s">
        <v>9</v>
      </c>
    </row>
    <row r="114" spans="1:9" x14ac:dyDescent="0.2">
      <c r="A114" s="228" t="s">
        <v>27</v>
      </c>
      <c r="B114" s="677" t="s">
        <v>239</v>
      </c>
      <c r="C114" s="678"/>
      <c r="D114" s="679"/>
      <c r="E114" s="183"/>
      <c r="F114" s="115"/>
    </row>
    <row r="115" spans="1:9" x14ac:dyDescent="0.2">
      <c r="A115" s="228" t="s">
        <v>28</v>
      </c>
      <c r="B115" s="677" t="s">
        <v>240</v>
      </c>
      <c r="C115" s="678"/>
      <c r="D115" s="679"/>
      <c r="E115" s="183"/>
      <c r="F115" s="115"/>
    </row>
    <row r="116" spans="1:9" x14ac:dyDescent="0.2">
      <c r="A116" s="228" t="s">
        <v>29</v>
      </c>
      <c r="B116" s="677" t="s">
        <v>241</v>
      </c>
      <c r="C116" s="678"/>
      <c r="D116" s="679"/>
      <c r="E116" s="183"/>
      <c r="F116" s="115"/>
      <c r="I116" s="27"/>
    </row>
    <row r="117" spans="1:9" x14ac:dyDescent="0.2">
      <c r="A117" s="228" t="s">
        <v>30</v>
      </c>
      <c r="B117" s="676" t="s">
        <v>242</v>
      </c>
      <c r="C117" s="676"/>
      <c r="D117" s="676"/>
      <c r="E117" s="183"/>
      <c r="F117" s="115"/>
    </row>
    <row r="118" spans="1:9" x14ac:dyDescent="0.2">
      <c r="A118" s="228" t="s">
        <v>42</v>
      </c>
      <c r="B118" s="690" t="s">
        <v>243</v>
      </c>
      <c r="C118" s="691"/>
      <c r="D118" s="692"/>
      <c r="E118" s="183"/>
      <c r="F118" s="115"/>
      <c r="I118" s="27"/>
    </row>
    <row r="119" spans="1:9" x14ac:dyDescent="0.2">
      <c r="A119" s="228" t="s">
        <v>43</v>
      </c>
      <c r="B119" s="677" t="s">
        <v>244</v>
      </c>
      <c r="C119" s="678"/>
      <c r="D119" s="679"/>
      <c r="E119" s="183"/>
      <c r="F119" s="115"/>
    </row>
    <row r="120" spans="1:9" ht="15" x14ac:dyDescent="0.2">
      <c r="A120" s="236"/>
      <c r="B120" s="680" t="s">
        <v>61</v>
      </c>
      <c r="C120" s="757"/>
      <c r="D120" s="758"/>
      <c r="E120" s="183">
        <f>SUM(E114:E119)</f>
        <v>0</v>
      </c>
      <c r="F120" s="185">
        <f>SUM(F114:F119)</f>
        <v>0</v>
      </c>
    </row>
    <row r="121" spans="1:9" ht="13.5" x14ac:dyDescent="0.2">
      <c r="A121" s="282"/>
      <c r="B121" s="754"/>
      <c r="C121" s="755"/>
      <c r="D121" s="755"/>
      <c r="E121" s="755"/>
      <c r="F121" s="755"/>
    </row>
    <row r="122" spans="1:9" ht="13.5" x14ac:dyDescent="0.2">
      <c r="A122" s="282"/>
      <c r="B122" s="754"/>
      <c r="C122" s="755"/>
      <c r="D122" s="755"/>
      <c r="E122" s="755"/>
      <c r="F122" s="755"/>
    </row>
    <row r="123" spans="1:9" x14ac:dyDescent="0.2">
      <c r="A123" s="253"/>
      <c r="B123" s="253"/>
      <c r="C123" s="253"/>
      <c r="D123" s="253"/>
      <c r="E123" s="253"/>
      <c r="F123" s="249"/>
    </row>
    <row r="124" spans="1:9" x14ac:dyDescent="0.2">
      <c r="A124" s="756" t="s">
        <v>245</v>
      </c>
      <c r="B124" s="756"/>
      <c r="C124" s="756"/>
      <c r="D124" s="756"/>
      <c r="E124" s="756"/>
      <c r="F124" s="756"/>
    </row>
    <row r="125" spans="1:9" x14ac:dyDescent="0.2">
      <c r="A125" s="250"/>
      <c r="B125" s="250"/>
      <c r="C125" s="250"/>
      <c r="D125" s="250"/>
      <c r="E125" s="250"/>
      <c r="F125" s="252"/>
    </row>
    <row r="126" spans="1:9" x14ac:dyDescent="0.2">
      <c r="A126" s="184" t="s">
        <v>58</v>
      </c>
      <c r="B126" s="745" t="s">
        <v>246</v>
      </c>
      <c r="C126" s="746"/>
      <c r="D126" s="747"/>
      <c r="E126" s="184" t="s">
        <v>8</v>
      </c>
      <c r="F126" s="185" t="s">
        <v>9</v>
      </c>
    </row>
    <row r="127" spans="1:9" x14ac:dyDescent="0.2">
      <c r="A127" s="228" t="s">
        <v>27</v>
      </c>
      <c r="B127" s="676" t="s">
        <v>247</v>
      </c>
      <c r="C127" s="676"/>
      <c r="D127" s="676"/>
      <c r="E127" s="183"/>
      <c r="F127" s="115"/>
    </row>
    <row r="128" spans="1:9" x14ac:dyDescent="0.2">
      <c r="A128" s="680" t="s">
        <v>61</v>
      </c>
      <c r="B128" s="681"/>
      <c r="C128" s="681"/>
      <c r="D128" s="681"/>
      <c r="E128" s="186">
        <f>E127</f>
        <v>0</v>
      </c>
      <c r="F128" s="185">
        <f>F127</f>
        <v>0</v>
      </c>
    </row>
    <row r="129" spans="1:6" ht="13.5" x14ac:dyDescent="0.2">
      <c r="A129" s="282"/>
      <c r="B129" s="754"/>
      <c r="C129" s="755"/>
      <c r="D129" s="755"/>
      <c r="E129" s="755"/>
      <c r="F129" s="755"/>
    </row>
    <row r="130" spans="1:6" x14ac:dyDescent="0.2">
      <c r="A130" s="250"/>
      <c r="B130" s="250"/>
      <c r="C130" s="250"/>
      <c r="D130" s="250"/>
      <c r="E130" s="250"/>
      <c r="F130" s="251"/>
    </row>
    <row r="131" spans="1:6" x14ac:dyDescent="0.2">
      <c r="A131" s="744" t="s">
        <v>224</v>
      </c>
      <c r="B131" s="744"/>
      <c r="C131" s="744"/>
      <c r="D131" s="744"/>
      <c r="E131" s="744"/>
      <c r="F131" s="744"/>
    </row>
    <row r="132" spans="1:6" x14ac:dyDescent="0.2">
      <c r="A132" s="253"/>
      <c r="B132" s="250"/>
      <c r="C132" s="250"/>
      <c r="D132" s="250"/>
      <c r="E132" s="250"/>
      <c r="F132" s="251"/>
    </row>
    <row r="133" spans="1:6" x14ac:dyDescent="0.2">
      <c r="A133" s="184">
        <v>4</v>
      </c>
      <c r="B133" s="680" t="s">
        <v>225</v>
      </c>
      <c r="C133" s="681"/>
      <c r="D133" s="681"/>
      <c r="E133" s="682"/>
      <c r="F133" s="185" t="s">
        <v>9</v>
      </c>
    </row>
    <row r="134" spans="1:6" x14ac:dyDescent="0.2">
      <c r="A134" s="254" t="s">
        <v>55</v>
      </c>
      <c r="B134" s="690" t="s">
        <v>238</v>
      </c>
      <c r="C134" s="691"/>
      <c r="D134" s="691"/>
      <c r="E134" s="692"/>
      <c r="F134" s="115">
        <f>F120</f>
        <v>0</v>
      </c>
    </row>
    <row r="135" spans="1:6" x14ac:dyDescent="0.2">
      <c r="A135" s="254" t="s">
        <v>58</v>
      </c>
      <c r="B135" s="690" t="s">
        <v>246</v>
      </c>
      <c r="C135" s="691"/>
      <c r="D135" s="691"/>
      <c r="E135" s="692"/>
      <c r="F135" s="115">
        <f>F128</f>
        <v>0</v>
      </c>
    </row>
    <row r="136" spans="1:6" x14ac:dyDescent="0.2">
      <c r="A136" s="680" t="s">
        <v>56</v>
      </c>
      <c r="B136" s="681"/>
      <c r="C136" s="681"/>
      <c r="D136" s="681"/>
      <c r="E136" s="682"/>
      <c r="F136" s="185">
        <f>SUM(F134:F135)</f>
        <v>0</v>
      </c>
    </row>
    <row r="137" spans="1:6" x14ac:dyDescent="0.2">
      <c r="A137" s="250"/>
      <c r="B137" s="250"/>
      <c r="C137" s="250"/>
      <c r="D137" s="250"/>
      <c r="E137" s="250"/>
      <c r="F137" s="251"/>
    </row>
    <row r="138" spans="1:6" x14ac:dyDescent="0.2">
      <c r="A138" s="250"/>
      <c r="B138" s="250"/>
      <c r="C138" s="250"/>
      <c r="D138" s="250"/>
      <c r="E138" s="250"/>
      <c r="F138" s="251"/>
    </row>
    <row r="139" spans="1:6" x14ac:dyDescent="0.2">
      <c r="A139" s="753" t="s">
        <v>194</v>
      </c>
      <c r="B139" s="753"/>
      <c r="C139" s="753"/>
      <c r="D139" s="753"/>
      <c r="E139" s="753"/>
      <c r="F139" s="753"/>
    </row>
    <row r="140" spans="1:6" x14ac:dyDescent="0.2">
      <c r="A140" s="250"/>
      <c r="B140" s="250"/>
      <c r="C140" s="250"/>
      <c r="D140" s="250"/>
      <c r="E140" s="250"/>
      <c r="F140" s="251"/>
    </row>
    <row r="141" spans="1:6" x14ac:dyDescent="0.2">
      <c r="A141" s="228">
        <v>5</v>
      </c>
      <c r="B141" s="680" t="s">
        <v>25</v>
      </c>
      <c r="C141" s="681"/>
      <c r="D141" s="681"/>
      <c r="E141" s="682"/>
      <c r="F141" s="185" t="s">
        <v>9</v>
      </c>
    </row>
    <row r="142" spans="1:6" x14ac:dyDescent="0.2">
      <c r="A142" s="228" t="s">
        <v>27</v>
      </c>
      <c r="B142" s="690" t="s">
        <v>104</v>
      </c>
      <c r="C142" s="691"/>
      <c r="D142" s="691"/>
      <c r="E142" s="692"/>
      <c r="F142" s="115">
        <f>SUM('(VI) Uniforme '!W19)</f>
        <v>0</v>
      </c>
    </row>
    <row r="143" spans="1:6" x14ac:dyDescent="0.2">
      <c r="A143" s="228" t="s">
        <v>28</v>
      </c>
      <c r="B143" s="690" t="s">
        <v>421</v>
      </c>
      <c r="C143" s="691"/>
      <c r="D143" s="691"/>
      <c r="E143" s="692"/>
      <c r="F143" s="115">
        <f>SUM('(IV) Ferramentas '!J65:K65)</f>
        <v>0</v>
      </c>
    </row>
    <row r="144" spans="1:6" x14ac:dyDescent="0.2">
      <c r="A144" s="228" t="s">
        <v>29</v>
      </c>
      <c r="B144" s="690" t="s">
        <v>52</v>
      </c>
      <c r="C144" s="691"/>
      <c r="D144" s="691"/>
      <c r="E144" s="692"/>
      <c r="F144" s="115">
        <f>SUM('(V) Equipamentos'!I10:J10)</f>
        <v>0</v>
      </c>
    </row>
    <row r="145" spans="1:6" x14ac:dyDescent="0.2">
      <c r="A145" s="228" t="s">
        <v>30</v>
      </c>
      <c r="B145" s="690" t="s">
        <v>911</v>
      </c>
      <c r="C145" s="691"/>
      <c r="D145" s="691"/>
      <c r="E145" s="692"/>
      <c r="F145" s="115">
        <f>SUM('(VII) EPI'!H28:I28)</f>
        <v>0</v>
      </c>
    </row>
    <row r="146" spans="1:6" x14ac:dyDescent="0.2">
      <c r="A146" s="680" t="s">
        <v>56</v>
      </c>
      <c r="B146" s="681"/>
      <c r="C146" s="681"/>
      <c r="D146" s="681"/>
      <c r="E146" s="682"/>
      <c r="F146" s="185">
        <f>SUM(F142:F145)</f>
        <v>0</v>
      </c>
    </row>
    <row r="147" spans="1:6" ht="13.5" x14ac:dyDescent="0.2">
      <c r="A147" s="282" t="s">
        <v>206</v>
      </c>
      <c r="B147" s="284" t="s">
        <v>213</v>
      </c>
      <c r="C147" s="250"/>
      <c r="D147" s="250"/>
      <c r="E147" s="250"/>
      <c r="F147" s="251"/>
    </row>
    <row r="148" spans="1:6" x14ac:dyDescent="0.2">
      <c r="A148" s="250"/>
      <c r="B148" s="250"/>
      <c r="C148" s="250"/>
      <c r="D148" s="250"/>
      <c r="E148" s="250"/>
      <c r="F148" s="251"/>
    </row>
    <row r="149" spans="1:6" x14ac:dyDescent="0.2">
      <c r="A149" s="744" t="s">
        <v>195</v>
      </c>
      <c r="B149" s="744"/>
      <c r="C149" s="744"/>
      <c r="D149" s="744"/>
      <c r="E149" s="744"/>
      <c r="F149" s="744"/>
    </row>
    <row r="150" spans="1:6" x14ac:dyDescent="0.2">
      <c r="A150" s="250"/>
      <c r="B150" s="250"/>
      <c r="C150" s="250"/>
      <c r="D150" s="250"/>
      <c r="E150" s="250"/>
      <c r="F150" s="251"/>
    </row>
    <row r="151" spans="1:6" x14ac:dyDescent="0.2">
      <c r="A151" s="184">
        <v>6</v>
      </c>
      <c r="B151" s="689" t="s">
        <v>80</v>
      </c>
      <c r="C151" s="689"/>
      <c r="D151" s="689"/>
      <c r="E151" s="184" t="s">
        <v>8</v>
      </c>
      <c r="F151" s="185" t="s">
        <v>9</v>
      </c>
    </row>
    <row r="152" spans="1:6" x14ac:dyDescent="0.2">
      <c r="A152" s="228" t="s">
        <v>27</v>
      </c>
      <c r="B152" s="669" t="s">
        <v>248</v>
      </c>
      <c r="C152" s="669"/>
      <c r="D152" s="669"/>
      <c r="E152" s="183"/>
      <c r="F152" s="115"/>
    </row>
    <row r="153" spans="1:6" x14ac:dyDescent="0.2">
      <c r="A153" s="228" t="s">
        <v>28</v>
      </c>
      <c r="B153" s="677" t="s">
        <v>20</v>
      </c>
      <c r="C153" s="678"/>
      <c r="D153" s="679"/>
      <c r="E153" s="183"/>
      <c r="F153" s="115"/>
    </row>
    <row r="154" spans="1:6" x14ac:dyDescent="0.2">
      <c r="A154" s="228" t="s">
        <v>29</v>
      </c>
      <c r="B154" s="745" t="s">
        <v>21</v>
      </c>
      <c r="C154" s="746"/>
      <c r="D154" s="746"/>
      <c r="E154" s="187">
        <f>E155+E156+E157</f>
        <v>0</v>
      </c>
      <c r="F154" s="185">
        <f>SUM(F155:F157)</f>
        <v>0</v>
      </c>
    </row>
    <row r="155" spans="1:6" x14ac:dyDescent="0.2">
      <c r="A155" s="255" t="s">
        <v>196</v>
      </c>
      <c r="B155" s="677" t="s">
        <v>22</v>
      </c>
      <c r="C155" s="678"/>
      <c r="D155" s="679"/>
      <c r="E155" s="183"/>
      <c r="F155" s="115"/>
    </row>
    <row r="156" spans="1:6" x14ac:dyDescent="0.2">
      <c r="A156" s="255" t="s">
        <v>197</v>
      </c>
      <c r="B156" s="677" t="s">
        <v>23</v>
      </c>
      <c r="C156" s="678"/>
      <c r="D156" s="679"/>
      <c r="E156" s="183"/>
      <c r="F156" s="115"/>
    </row>
    <row r="157" spans="1:6" x14ac:dyDescent="0.2">
      <c r="A157" s="255" t="s">
        <v>198</v>
      </c>
      <c r="B157" s="750" t="s">
        <v>24</v>
      </c>
      <c r="C157" s="751"/>
      <c r="D157" s="752"/>
      <c r="E157" s="183"/>
      <c r="F157" s="115"/>
    </row>
    <row r="158" spans="1:6" x14ac:dyDescent="0.2">
      <c r="A158" s="680" t="s">
        <v>56</v>
      </c>
      <c r="B158" s="681"/>
      <c r="C158" s="681"/>
      <c r="D158" s="681"/>
      <c r="E158" s="682"/>
      <c r="F158" s="185">
        <f>F152+F153+F154</f>
        <v>0</v>
      </c>
    </row>
    <row r="159" spans="1:6" x14ac:dyDescent="0.2">
      <c r="A159" s="285"/>
      <c r="B159" s="285"/>
      <c r="C159" s="250"/>
      <c r="D159" s="250"/>
      <c r="E159" s="250"/>
      <c r="F159" s="251"/>
    </row>
    <row r="160" spans="1:6" x14ac:dyDescent="0.2">
      <c r="A160" s="285"/>
      <c r="B160" s="285"/>
      <c r="C160" s="250"/>
      <c r="D160" s="250"/>
      <c r="E160" s="250"/>
      <c r="F160" s="251"/>
    </row>
    <row r="161" spans="1:7" x14ac:dyDescent="0.2">
      <c r="A161" s="285"/>
      <c r="B161" s="285"/>
      <c r="C161" s="250"/>
      <c r="D161" s="250"/>
      <c r="E161" s="250"/>
      <c r="F161" s="251"/>
    </row>
    <row r="162" spans="1:7" x14ac:dyDescent="0.2">
      <c r="A162" s="285"/>
      <c r="B162" s="285"/>
      <c r="C162" s="250"/>
      <c r="D162" s="250"/>
      <c r="E162" s="250"/>
      <c r="F162" s="251"/>
    </row>
    <row r="163" spans="1:7" x14ac:dyDescent="0.2">
      <c r="A163" s="744" t="s">
        <v>226</v>
      </c>
      <c r="B163" s="744"/>
      <c r="C163" s="744"/>
      <c r="D163" s="744"/>
      <c r="E163" s="744"/>
      <c r="F163" s="744"/>
    </row>
    <row r="164" spans="1:7" x14ac:dyDescent="0.2">
      <c r="A164" s="745" t="s">
        <v>146</v>
      </c>
      <c r="B164" s="746"/>
      <c r="C164" s="746"/>
      <c r="D164" s="746"/>
      <c r="E164" s="747"/>
      <c r="F164" s="185" t="s">
        <v>9</v>
      </c>
    </row>
    <row r="165" spans="1:7" x14ac:dyDescent="0.2">
      <c r="A165" s="228" t="s">
        <v>27</v>
      </c>
      <c r="B165" s="690" t="s">
        <v>88</v>
      </c>
      <c r="C165" s="691"/>
      <c r="D165" s="691"/>
      <c r="E165" s="692"/>
      <c r="F165" s="115">
        <f>F44</f>
        <v>0</v>
      </c>
    </row>
    <row r="166" spans="1:7" x14ac:dyDescent="0.2">
      <c r="A166" s="228" t="s">
        <v>28</v>
      </c>
      <c r="B166" s="690" t="s">
        <v>199</v>
      </c>
      <c r="C166" s="691"/>
      <c r="D166" s="691"/>
      <c r="E166" s="692"/>
      <c r="F166" s="115">
        <f>F94</f>
        <v>0</v>
      </c>
    </row>
    <row r="167" spans="1:7" x14ac:dyDescent="0.2">
      <c r="A167" s="228" t="s">
        <v>29</v>
      </c>
      <c r="B167" s="690" t="s">
        <v>200</v>
      </c>
      <c r="C167" s="691"/>
      <c r="D167" s="691"/>
      <c r="E167" s="692"/>
      <c r="F167" s="115">
        <f>F106</f>
        <v>0</v>
      </c>
    </row>
    <row r="168" spans="1:7" x14ac:dyDescent="0.2">
      <c r="A168" s="228" t="s">
        <v>30</v>
      </c>
      <c r="B168" s="690" t="s">
        <v>201</v>
      </c>
      <c r="C168" s="691"/>
      <c r="D168" s="691"/>
      <c r="E168" s="692"/>
      <c r="F168" s="115">
        <f>F136</f>
        <v>0</v>
      </c>
    </row>
    <row r="169" spans="1:7" x14ac:dyDescent="0.2">
      <c r="A169" s="228" t="s">
        <v>42</v>
      </c>
      <c r="B169" s="690" t="s">
        <v>229</v>
      </c>
      <c r="C169" s="691"/>
      <c r="D169" s="691"/>
      <c r="E169" s="692"/>
      <c r="F169" s="115">
        <f>F146</f>
        <v>0</v>
      </c>
    </row>
    <row r="170" spans="1:7" x14ac:dyDescent="0.2">
      <c r="A170" s="680" t="s">
        <v>228</v>
      </c>
      <c r="B170" s="681"/>
      <c r="C170" s="681"/>
      <c r="D170" s="681"/>
      <c r="E170" s="682"/>
      <c r="F170" s="185">
        <f>SUM(F165:F169)</f>
        <v>0</v>
      </c>
    </row>
    <row r="171" spans="1:7" x14ac:dyDescent="0.2">
      <c r="A171" s="228" t="s">
        <v>43</v>
      </c>
      <c r="B171" s="690" t="s">
        <v>230</v>
      </c>
      <c r="C171" s="691"/>
      <c r="D171" s="691"/>
      <c r="E171" s="692"/>
      <c r="F171" s="115">
        <f>F158</f>
        <v>0</v>
      </c>
    </row>
    <row r="172" spans="1:7" x14ac:dyDescent="0.2">
      <c r="A172" s="680" t="s">
        <v>227</v>
      </c>
      <c r="B172" s="681"/>
      <c r="C172" s="681"/>
      <c r="D172" s="681"/>
      <c r="E172" s="682"/>
      <c r="F172" s="185">
        <f>SUM(F170:F171)</f>
        <v>0</v>
      </c>
      <c r="G172" s="66"/>
    </row>
    <row r="173" spans="1:7" ht="15" x14ac:dyDescent="0.2">
      <c r="A173" s="748" t="s">
        <v>232</v>
      </c>
      <c r="B173" s="749"/>
      <c r="C173" s="749"/>
      <c r="D173" s="749"/>
      <c r="E173" s="749"/>
      <c r="F173" s="185" t="e">
        <f>F172/F44</f>
        <v>#DIV/0!</v>
      </c>
      <c r="G173" s="105"/>
    </row>
    <row r="174" spans="1:7" x14ac:dyDescent="0.2">
      <c r="A174" s="250"/>
      <c r="B174" s="284"/>
      <c r="C174" s="284"/>
      <c r="D174" s="229"/>
      <c r="E174" s="229"/>
      <c r="F174" s="232"/>
    </row>
    <row r="175" spans="1:7" x14ac:dyDescent="0.2">
      <c r="C175" s="125"/>
      <c r="F175" s="126"/>
    </row>
    <row r="176" spans="1:7" x14ac:dyDescent="0.2">
      <c r="C176" s="125"/>
      <c r="D176" s="127"/>
      <c r="E176" s="127"/>
      <c r="F176" s="128"/>
    </row>
    <row r="177" spans="3:6" x14ac:dyDescent="0.2">
      <c r="C177" s="125"/>
    </row>
    <row r="178" spans="3:6" x14ac:dyDescent="0.2">
      <c r="C178" s="125"/>
      <c r="D178" s="127"/>
      <c r="E178" s="127"/>
      <c r="F178" s="128"/>
    </row>
    <row r="179" spans="3:6" x14ac:dyDescent="0.2">
      <c r="C179" s="125"/>
      <c r="D179" s="129"/>
      <c r="E179" s="129"/>
      <c r="F179" s="130"/>
    </row>
    <row r="180" spans="3:6" x14ac:dyDescent="0.2">
      <c r="C180" s="125"/>
      <c r="F180" s="126"/>
    </row>
    <row r="181" spans="3:6" x14ac:dyDescent="0.2">
      <c r="C181" s="125"/>
      <c r="F181" s="126"/>
    </row>
    <row r="182" spans="3:6" x14ac:dyDescent="0.2">
      <c r="C182" s="125"/>
      <c r="F182" s="126"/>
    </row>
    <row r="183" spans="3:6" x14ac:dyDescent="0.2">
      <c r="C183" s="125"/>
    </row>
    <row r="184" spans="3:6" x14ac:dyDescent="0.2">
      <c r="C184" s="125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6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C180" sqref="C180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774"/>
      <c r="B5" s="775"/>
      <c r="C5" s="775"/>
      <c r="D5" s="776"/>
      <c r="E5" s="776"/>
      <c r="F5" s="777"/>
      <c r="G5" s="777"/>
    </row>
    <row r="6" spans="1:7" ht="15.75" x14ac:dyDescent="0.2">
      <c r="A6" s="741" t="s">
        <v>870</v>
      </c>
      <c r="B6" s="742"/>
      <c r="C6" s="742"/>
      <c r="D6" s="742"/>
      <c r="E6" s="742"/>
      <c r="F6" s="742"/>
    </row>
    <row r="7" spans="1:7" x14ac:dyDescent="0.2">
      <c r="A7" s="188" t="s">
        <v>873</v>
      </c>
      <c r="B7" s="188"/>
      <c r="C7" s="188"/>
      <c r="D7" s="188"/>
      <c r="E7" s="188"/>
      <c r="F7" s="188"/>
      <c r="G7" s="290"/>
    </row>
    <row r="8" spans="1:7" x14ac:dyDescent="0.2">
      <c r="A8" s="250"/>
      <c r="B8" s="250"/>
      <c r="C8" s="250"/>
      <c r="D8" s="250"/>
      <c r="E8" s="250"/>
      <c r="F8" s="251"/>
      <c r="G8" s="290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  <c r="G9" s="290"/>
    </row>
    <row r="10" spans="1:7" x14ac:dyDescent="0.2">
      <c r="A10" s="250"/>
      <c r="B10" s="254" t="s">
        <v>120</v>
      </c>
      <c r="C10" s="778"/>
      <c r="D10" s="778"/>
      <c r="E10" s="778"/>
      <c r="F10" s="778"/>
      <c r="G10" s="290"/>
    </row>
    <row r="11" spans="1:7" x14ac:dyDescent="0.2">
      <c r="A11" s="250"/>
      <c r="B11" s="254" t="s">
        <v>0</v>
      </c>
      <c r="C11" s="778"/>
      <c r="D11" s="778"/>
      <c r="E11" s="778"/>
      <c r="F11" s="778"/>
      <c r="G11" s="290"/>
    </row>
    <row r="12" spans="1:7" x14ac:dyDescent="0.2">
      <c r="A12" s="250"/>
      <c r="B12" s="250"/>
      <c r="C12" s="250"/>
      <c r="D12" s="250"/>
      <c r="E12" s="250"/>
      <c r="F12" s="251"/>
      <c r="G12" s="290"/>
    </row>
    <row r="13" spans="1:7" x14ac:dyDescent="0.2">
      <c r="A13" s="689" t="s">
        <v>1</v>
      </c>
      <c r="B13" s="689"/>
      <c r="C13" s="689"/>
      <c r="D13" s="689"/>
      <c r="E13" s="689"/>
      <c r="F13" s="689"/>
      <c r="G13" s="290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  <c r="G14" s="290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  <c r="G15" s="290"/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5"/>
      <c r="G16" s="290"/>
    </row>
    <row r="17" spans="1:7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  <c r="G17" s="290"/>
    </row>
    <row r="18" spans="1:7" x14ac:dyDescent="0.2">
      <c r="A18" s="250"/>
      <c r="B18" s="250"/>
      <c r="C18" s="250"/>
      <c r="D18" s="250"/>
      <c r="E18" s="250"/>
      <c r="F18" s="251"/>
      <c r="G18" s="290"/>
    </row>
    <row r="19" spans="1:7" x14ac:dyDescent="0.2">
      <c r="A19" s="689" t="s">
        <v>31</v>
      </c>
      <c r="B19" s="689"/>
      <c r="C19" s="689"/>
      <c r="D19" s="689"/>
      <c r="E19" s="689"/>
      <c r="F19" s="689"/>
      <c r="G19" s="290"/>
    </row>
    <row r="20" spans="1:7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  <c r="G20" s="290"/>
    </row>
    <row r="21" spans="1:7" ht="15" x14ac:dyDescent="0.2">
      <c r="A21" s="680" t="s">
        <v>288</v>
      </c>
      <c r="B21" s="724"/>
      <c r="C21" s="725"/>
      <c r="D21" s="689" t="s">
        <v>250</v>
      </c>
      <c r="E21" s="726"/>
      <c r="F21" s="416">
        <v>12</v>
      </c>
      <c r="G21" s="290"/>
    </row>
    <row r="22" spans="1:7" x14ac:dyDescent="0.2">
      <c r="A22" s="250"/>
      <c r="B22" s="250"/>
      <c r="C22" s="250"/>
      <c r="D22" s="250"/>
      <c r="E22" s="250"/>
      <c r="F22" s="251"/>
      <c r="G22" s="290"/>
    </row>
    <row r="23" spans="1:7" x14ac:dyDescent="0.2">
      <c r="A23" s="404" t="s">
        <v>4</v>
      </c>
      <c r="B23" s="407"/>
      <c r="C23" s="407"/>
      <c r="D23" s="407"/>
      <c r="E23" s="407"/>
      <c r="F23" s="407"/>
      <c r="G23" s="290"/>
    </row>
    <row r="24" spans="1:7" x14ac:dyDescent="0.2">
      <c r="A24" s="268" t="s">
        <v>214</v>
      </c>
      <c r="B24" s="398"/>
      <c r="C24" s="398"/>
      <c r="D24" s="398"/>
      <c r="E24" s="398"/>
      <c r="F24" s="399"/>
      <c r="G24" s="290"/>
    </row>
    <row r="25" spans="1:7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  <c r="G25" s="290"/>
    </row>
    <row r="26" spans="1:7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253</v>
      </c>
      <c r="G26" s="290"/>
    </row>
    <row r="27" spans="1:7" ht="13.5" thickBot="1" x14ac:dyDescent="0.25">
      <c r="A27" s="413">
        <v>3</v>
      </c>
      <c r="B27" s="401" t="s">
        <v>35</v>
      </c>
      <c r="C27" s="402"/>
      <c r="D27" s="402"/>
      <c r="E27" s="402"/>
      <c r="F27" s="511"/>
      <c r="G27" s="290"/>
    </row>
    <row r="28" spans="1:7" x14ac:dyDescent="0.2">
      <c r="A28" s="413">
        <v>4</v>
      </c>
      <c r="B28" s="401" t="s">
        <v>6</v>
      </c>
      <c r="C28" s="402"/>
      <c r="D28" s="402"/>
      <c r="E28" s="403"/>
      <c r="F28" s="271" t="s">
        <v>266</v>
      </c>
      <c r="G28" s="290"/>
    </row>
    <row r="29" spans="1:7" x14ac:dyDescent="0.2">
      <c r="A29" s="413">
        <v>5</v>
      </c>
      <c r="B29" s="401" t="s">
        <v>7</v>
      </c>
      <c r="C29" s="402"/>
      <c r="D29" s="402"/>
      <c r="E29" s="403"/>
      <c r="F29" s="417"/>
      <c r="G29" s="290"/>
    </row>
    <row r="30" spans="1:7" ht="15" x14ac:dyDescent="0.2">
      <c r="A30" s="414"/>
      <c r="B30" s="277"/>
      <c r="C30" s="277"/>
      <c r="D30" s="727" t="s">
        <v>865</v>
      </c>
      <c r="E30" s="726"/>
      <c r="F30" s="115">
        <v>1045</v>
      </c>
      <c r="G30" s="290"/>
    </row>
    <row r="31" spans="1:7" s="37" customFormat="1" ht="13.5" x14ac:dyDescent="0.2">
      <c r="A31" s="278"/>
      <c r="B31" s="277"/>
      <c r="C31" s="279"/>
      <c r="D31" s="409"/>
      <c r="E31" s="409"/>
      <c r="F31" s="280"/>
      <c r="G31" s="290"/>
    </row>
    <row r="32" spans="1:7" s="37" customFormat="1" ht="13.5" x14ac:dyDescent="0.2">
      <c r="A32" s="278"/>
      <c r="B32" s="277"/>
      <c r="C32" s="279"/>
      <c r="D32" s="253"/>
      <c r="E32" s="253"/>
      <c r="F32" s="280"/>
      <c r="G32" s="290"/>
    </row>
    <row r="33" spans="1:7" x14ac:dyDescent="0.2">
      <c r="A33" s="229"/>
      <c r="B33" s="277"/>
      <c r="C33" s="277"/>
      <c r="D33" s="277"/>
      <c r="E33" s="232"/>
      <c r="F33" s="232"/>
      <c r="G33" s="290"/>
    </row>
    <row r="34" spans="1:7" x14ac:dyDescent="0.2">
      <c r="A34" s="229"/>
      <c r="B34" s="277"/>
      <c r="C34" s="277"/>
      <c r="D34" s="277"/>
      <c r="E34" s="232"/>
      <c r="F34" s="232"/>
      <c r="G34" s="290"/>
    </row>
    <row r="35" spans="1:7" x14ac:dyDescent="0.2">
      <c r="A35" s="229"/>
      <c r="B35" s="756" t="s">
        <v>36</v>
      </c>
      <c r="C35" s="756"/>
      <c r="D35" s="756"/>
      <c r="E35" s="756"/>
      <c r="F35" s="756"/>
      <c r="G35" s="290"/>
    </row>
    <row r="36" spans="1:7" x14ac:dyDescent="0.2">
      <c r="A36" s="250"/>
      <c r="B36" s="250"/>
      <c r="C36" s="250"/>
      <c r="D36" s="250"/>
      <c r="E36" s="250"/>
      <c r="F36" s="251"/>
      <c r="G36" s="290"/>
    </row>
    <row r="37" spans="1:7" ht="15" x14ac:dyDescent="0.2">
      <c r="A37" s="228">
        <v>1</v>
      </c>
      <c r="B37" s="680" t="s">
        <v>37</v>
      </c>
      <c r="C37" s="724"/>
      <c r="D37" s="706"/>
      <c r="E37" s="185" t="s">
        <v>8</v>
      </c>
      <c r="F37" s="184" t="s">
        <v>9</v>
      </c>
      <c r="G37" s="290"/>
    </row>
    <row r="38" spans="1:7" ht="15" x14ac:dyDescent="0.2">
      <c r="A38" s="228" t="s">
        <v>27</v>
      </c>
      <c r="B38" s="690" t="s">
        <v>38</v>
      </c>
      <c r="C38" s="729"/>
      <c r="D38" s="730"/>
      <c r="E38" s="225"/>
      <c r="F38" s="115"/>
      <c r="G38" s="291"/>
    </row>
    <row r="39" spans="1:7" ht="15" x14ac:dyDescent="0.2">
      <c r="A39" s="228" t="s">
        <v>28</v>
      </c>
      <c r="B39" s="690" t="s">
        <v>807</v>
      </c>
      <c r="C39" s="729"/>
      <c r="D39" s="730"/>
      <c r="E39" s="183"/>
      <c r="F39" s="115"/>
      <c r="G39" s="291"/>
    </row>
    <row r="40" spans="1:7" ht="15" x14ac:dyDescent="0.2">
      <c r="A40" s="228" t="s">
        <v>29</v>
      </c>
      <c r="B40" s="731" t="s">
        <v>808</v>
      </c>
      <c r="C40" s="732"/>
      <c r="D40" s="733"/>
      <c r="E40" s="183"/>
      <c r="F40" s="115"/>
      <c r="G40" s="292"/>
    </row>
    <row r="41" spans="1:7" ht="15" x14ac:dyDescent="0.2">
      <c r="A41" s="236" t="s">
        <v>30</v>
      </c>
      <c r="B41" s="690" t="s">
        <v>900</v>
      </c>
      <c r="C41" s="729"/>
      <c r="D41" s="730"/>
      <c r="E41" s="183"/>
      <c r="F41" s="237"/>
      <c r="G41" s="292"/>
    </row>
    <row r="42" spans="1:7" ht="15" x14ac:dyDescent="0.2">
      <c r="A42" s="236" t="s">
        <v>42</v>
      </c>
      <c r="B42" s="734" t="s">
        <v>215</v>
      </c>
      <c r="C42" s="735"/>
      <c r="D42" s="736"/>
      <c r="E42" s="183"/>
      <c r="F42" s="115"/>
      <c r="G42" s="293"/>
    </row>
    <row r="43" spans="1:7" x14ac:dyDescent="0.2">
      <c r="A43" s="228" t="s">
        <v>43</v>
      </c>
      <c r="B43" s="238" t="s">
        <v>11</v>
      </c>
      <c r="C43" s="239"/>
      <c r="D43" s="240"/>
      <c r="E43" s="183"/>
      <c r="F43" s="115"/>
      <c r="G43" s="290"/>
    </row>
    <row r="44" spans="1:7" ht="15" x14ac:dyDescent="0.2">
      <c r="A44" s="710" t="s">
        <v>26</v>
      </c>
      <c r="B44" s="711"/>
      <c r="C44" s="711"/>
      <c r="D44" s="711"/>
      <c r="E44" s="712"/>
      <c r="F44" s="185">
        <f>SUM(F38:F43)</f>
        <v>0</v>
      </c>
      <c r="G44" s="290"/>
    </row>
    <row r="45" spans="1:7" ht="13.5" x14ac:dyDescent="0.2">
      <c r="A45" s="278"/>
      <c r="B45" s="754"/>
      <c r="C45" s="771"/>
      <c r="D45" s="771"/>
      <c r="E45" s="771"/>
      <c r="F45" s="771"/>
      <c r="G45" s="290"/>
    </row>
    <row r="46" spans="1:7" x14ac:dyDescent="0.2">
      <c r="A46" s="279"/>
      <c r="B46" s="279"/>
      <c r="C46" s="253"/>
      <c r="D46" s="253"/>
      <c r="E46" s="253"/>
      <c r="F46" s="249"/>
      <c r="G46" s="290"/>
    </row>
    <row r="47" spans="1:7" ht="13.5" x14ac:dyDescent="0.2">
      <c r="A47" s="278"/>
      <c r="B47" s="754"/>
      <c r="C47" s="771"/>
      <c r="D47" s="771"/>
      <c r="E47" s="771"/>
      <c r="F47" s="771"/>
      <c r="G47" s="290"/>
    </row>
    <row r="48" spans="1:7" x14ac:dyDescent="0.2">
      <c r="A48" s="250"/>
      <c r="B48" s="250"/>
      <c r="C48" s="250"/>
      <c r="D48" s="250"/>
      <c r="E48" s="250"/>
      <c r="F48" s="251"/>
      <c r="G48" s="290"/>
    </row>
    <row r="49" spans="1:7" x14ac:dyDescent="0.2">
      <c r="A49" s="753" t="s">
        <v>183</v>
      </c>
      <c r="B49" s="753"/>
      <c r="C49" s="753"/>
      <c r="D49" s="753"/>
      <c r="E49" s="753"/>
      <c r="F49" s="753"/>
      <c r="G49" s="290"/>
    </row>
    <row r="50" spans="1:7" x14ac:dyDescent="0.2">
      <c r="A50" s="281"/>
      <c r="B50" s="281"/>
      <c r="C50" s="281"/>
      <c r="D50" s="281"/>
      <c r="E50" s="281"/>
      <c r="F50" s="281"/>
      <c r="G50" s="290"/>
    </row>
    <row r="51" spans="1:7" ht="15" x14ac:dyDescent="0.2">
      <c r="A51" s="708" t="s">
        <v>184</v>
      </c>
      <c r="B51" s="772"/>
      <c r="C51" s="772"/>
      <c r="D51" s="772"/>
      <c r="E51" s="772"/>
      <c r="F51" s="772"/>
      <c r="G51" s="290"/>
    </row>
    <row r="52" spans="1:7" ht="15" x14ac:dyDescent="0.2">
      <c r="A52" s="228" t="s">
        <v>185</v>
      </c>
      <c r="B52" s="680" t="s">
        <v>187</v>
      </c>
      <c r="C52" s="724"/>
      <c r="D52" s="706"/>
      <c r="E52" s="184" t="s">
        <v>8</v>
      </c>
      <c r="F52" s="185" t="s">
        <v>9</v>
      </c>
      <c r="G52" s="290"/>
    </row>
    <row r="53" spans="1:7" ht="15" x14ac:dyDescent="0.2">
      <c r="A53" s="228" t="s">
        <v>27</v>
      </c>
      <c r="B53" s="690" t="s">
        <v>186</v>
      </c>
      <c r="C53" s="691"/>
      <c r="D53" s="773"/>
      <c r="E53" s="183"/>
      <c r="F53" s="115"/>
      <c r="G53" s="290"/>
    </row>
    <row r="54" spans="1:7" ht="15" x14ac:dyDescent="0.2">
      <c r="A54" s="228" t="s">
        <v>28</v>
      </c>
      <c r="B54" s="690" t="s">
        <v>233</v>
      </c>
      <c r="C54" s="691"/>
      <c r="D54" s="773"/>
      <c r="E54" s="183"/>
      <c r="F54" s="115"/>
      <c r="G54" s="290"/>
    </row>
    <row r="55" spans="1:7" ht="15" x14ac:dyDescent="0.2">
      <c r="A55" s="228"/>
      <c r="B55" s="680" t="s">
        <v>61</v>
      </c>
      <c r="C55" s="757"/>
      <c r="D55" s="758"/>
      <c r="E55" s="183">
        <f>SUM(E53:E54)</f>
        <v>0</v>
      </c>
      <c r="F55" s="185">
        <f>SUM(F53:F54)</f>
        <v>0</v>
      </c>
      <c r="G55" s="290"/>
    </row>
    <row r="56" spans="1:7" x14ac:dyDescent="0.2">
      <c r="A56" s="228" t="s">
        <v>29</v>
      </c>
      <c r="B56" s="676" t="s">
        <v>205</v>
      </c>
      <c r="C56" s="676"/>
      <c r="D56" s="676"/>
      <c r="E56" s="183">
        <f>E55*E70</f>
        <v>0</v>
      </c>
      <c r="F56" s="115">
        <f>E56*$F$44</f>
        <v>0</v>
      </c>
      <c r="G56" s="290"/>
    </row>
    <row r="57" spans="1:7" x14ac:dyDescent="0.2">
      <c r="A57" s="680" t="s">
        <v>56</v>
      </c>
      <c r="B57" s="681"/>
      <c r="C57" s="681"/>
      <c r="D57" s="681"/>
      <c r="E57" s="186">
        <f>SUM(E55:E56)</f>
        <v>0</v>
      </c>
      <c r="F57" s="185">
        <f>SUM(F55:F56)</f>
        <v>0</v>
      </c>
      <c r="G57" s="290"/>
    </row>
    <row r="58" spans="1:7" ht="13.5" x14ac:dyDescent="0.2">
      <c r="A58" s="278"/>
      <c r="B58" s="754"/>
      <c r="C58" s="771"/>
      <c r="D58" s="771"/>
      <c r="E58" s="771"/>
      <c r="F58" s="771"/>
      <c r="G58" s="290"/>
    </row>
    <row r="59" spans="1:7" x14ac:dyDescent="0.2">
      <c r="A59" s="229"/>
      <c r="B59" s="230"/>
      <c r="C59" s="230"/>
      <c r="D59" s="230"/>
      <c r="E59" s="231"/>
      <c r="F59" s="232"/>
      <c r="G59" s="290"/>
    </row>
    <row r="60" spans="1:7" ht="25.5" customHeight="1" x14ac:dyDescent="0.2">
      <c r="A60" s="708" t="s">
        <v>234</v>
      </c>
      <c r="B60" s="772"/>
      <c r="C60" s="772"/>
      <c r="D60" s="772"/>
      <c r="E60" s="772"/>
      <c r="F60" s="772"/>
      <c r="G60" s="290"/>
    </row>
    <row r="61" spans="1:7" x14ac:dyDescent="0.2">
      <c r="A61" s="184" t="s">
        <v>188</v>
      </c>
      <c r="B61" s="689" t="s">
        <v>207</v>
      </c>
      <c r="C61" s="689"/>
      <c r="D61" s="689"/>
      <c r="E61" s="184" t="s">
        <v>8</v>
      </c>
      <c r="F61" s="185" t="s">
        <v>9</v>
      </c>
      <c r="G61" s="290"/>
    </row>
    <row r="62" spans="1:7" x14ac:dyDescent="0.2">
      <c r="A62" s="228" t="s">
        <v>27</v>
      </c>
      <c r="B62" s="669" t="s">
        <v>208</v>
      </c>
      <c r="C62" s="669"/>
      <c r="D62" s="669"/>
      <c r="E62" s="183"/>
      <c r="F62" s="115"/>
      <c r="G62" s="290"/>
    </row>
    <row r="63" spans="1:7" x14ac:dyDescent="0.2">
      <c r="A63" s="228" t="s">
        <v>28</v>
      </c>
      <c r="B63" s="669" t="s">
        <v>18</v>
      </c>
      <c r="C63" s="669"/>
      <c r="D63" s="669"/>
      <c r="E63" s="183"/>
      <c r="F63" s="115"/>
      <c r="G63" s="290"/>
    </row>
    <row r="64" spans="1:7" ht="13.5" x14ac:dyDescent="0.2">
      <c r="A64" s="228" t="s">
        <v>29</v>
      </c>
      <c r="B64" s="669" t="s">
        <v>204</v>
      </c>
      <c r="C64" s="669"/>
      <c r="D64" s="669"/>
      <c r="E64" s="183"/>
      <c r="F64" s="115"/>
      <c r="G64" s="290"/>
    </row>
    <row r="65" spans="1:7" x14ac:dyDescent="0.2">
      <c r="A65" s="228" t="s">
        <v>30</v>
      </c>
      <c r="B65" s="669" t="s">
        <v>13</v>
      </c>
      <c r="C65" s="669"/>
      <c r="D65" s="669"/>
      <c r="E65" s="183"/>
      <c r="F65" s="115"/>
      <c r="G65" s="290"/>
    </row>
    <row r="66" spans="1:7" x14ac:dyDescent="0.2">
      <c r="A66" s="228" t="s">
        <v>42</v>
      </c>
      <c r="B66" s="669" t="s">
        <v>235</v>
      </c>
      <c r="C66" s="669"/>
      <c r="D66" s="669"/>
      <c r="E66" s="183"/>
      <c r="F66" s="115"/>
      <c r="G66" s="290"/>
    </row>
    <row r="67" spans="1:7" ht="15" x14ac:dyDescent="0.2">
      <c r="A67" s="228" t="s">
        <v>43</v>
      </c>
      <c r="B67" s="690" t="s">
        <v>190</v>
      </c>
      <c r="C67" s="729"/>
      <c r="D67" s="730"/>
      <c r="E67" s="183"/>
      <c r="F67" s="115"/>
      <c r="G67" s="290"/>
    </row>
    <row r="68" spans="1:7" x14ac:dyDescent="0.2">
      <c r="A68" s="228" t="s">
        <v>44</v>
      </c>
      <c r="B68" s="669" t="s">
        <v>15</v>
      </c>
      <c r="C68" s="669"/>
      <c r="D68" s="669"/>
      <c r="E68" s="183"/>
      <c r="F68" s="115"/>
      <c r="G68" s="290"/>
    </row>
    <row r="69" spans="1:7" x14ac:dyDescent="0.2">
      <c r="A69" s="228" t="s">
        <v>45</v>
      </c>
      <c r="B69" s="669" t="s">
        <v>16</v>
      </c>
      <c r="C69" s="669"/>
      <c r="D69" s="669"/>
      <c r="E69" s="183"/>
      <c r="F69" s="115"/>
      <c r="G69" s="290"/>
    </row>
    <row r="70" spans="1:7" x14ac:dyDescent="0.2">
      <c r="A70" s="689" t="s">
        <v>56</v>
      </c>
      <c r="B70" s="689"/>
      <c r="C70" s="689"/>
      <c r="D70" s="689"/>
      <c r="E70" s="186">
        <f>SUM(E62:E69)</f>
        <v>0</v>
      </c>
      <c r="F70" s="185">
        <f>SUM(F62:F69)</f>
        <v>0</v>
      </c>
      <c r="G70" s="290"/>
    </row>
    <row r="71" spans="1:7" s="37" customFormat="1" ht="13.5" x14ac:dyDescent="0.2">
      <c r="A71" s="282"/>
      <c r="B71" s="768"/>
      <c r="C71" s="769"/>
      <c r="D71" s="769"/>
      <c r="E71" s="769"/>
      <c r="F71" s="769"/>
      <c r="G71" s="290"/>
    </row>
    <row r="72" spans="1:7" s="37" customFormat="1" ht="13.5" x14ac:dyDescent="0.2">
      <c r="A72" s="282"/>
      <c r="B72" s="754"/>
      <c r="C72" s="770"/>
      <c r="D72" s="770"/>
      <c r="E72" s="770"/>
      <c r="F72" s="770"/>
      <c r="G72" s="290"/>
    </row>
    <row r="73" spans="1:7" x14ac:dyDescent="0.2">
      <c r="A73" s="229"/>
      <c r="B73" s="230"/>
      <c r="C73" s="230"/>
      <c r="D73" s="230"/>
      <c r="E73" s="231"/>
      <c r="F73" s="232"/>
      <c r="G73" s="294"/>
    </row>
    <row r="74" spans="1:7" ht="15" x14ac:dyDescent="0.2">
      <c r="A74" s="704" t="s">
        <v>193</v>
      </c>
      <c r="B74" s="705"/>
      <c r="C74" s="705"/>
      <c r="D74" s="705"/>
      <c r="E74" s="705"/>
      <c r="F74" s="705"/>
      <c r="G74" s="294"/>
    </row>
    <row r="75" spans="1:7" x14ac:dyDescent="0.2">
      <c r="A75" s="229"/>
      <c r="B75" s="230"/>
      <c r="C75" s="230"/>
      <c r="D75" s="230"/>
      <c r="E75" s="231"/>
      <c r="F75" s="232"/>
      <c r="G75" s="294"/>
    </row>
    <row r="76" spans="1:7" ht="15" x14ac:dyDescent="0.2">
      <c r="A76" s="400" t="s">
        <v>191</v>
      </c>
      <c r="B76" s="680" t="s">
        <v>47</v>
      </c>
      <c r="C76" s="706"/>
      <c r="D76" s="400" t="s">
        <v>173</v>
      </c>
      <c r="E76" s="400" t="s">
        <v>174</v>
      </c>
      <c r="F76" s="185" t="s">
        <v>9</v>
      </c>
      <c r="G76" s="290"/>
    </row>
    <row r="77" spans="1:7" x14ac:dyDescent="0.2">
      <c r="A77" s="413" t="s">
        <v>27</v>
      </c>
      <c r="B77" s="690" t="s">
        <v>12</v>
      </c>
      <c r="C77" s="691"/>
      <c r="D77" s="234"/>
      <c r="E77" s="235"/>
      <c r="F77" s="115"/>
      <c r="G77" s="290"/>
    </row>
    <row r="78" spans="1:7" x14ac:dyDescent="0.2">
      <c r="A78" s="413" t="s">
        <v>28</v>
      </c>
      <c r="B78" s="690" t="s">
        <v>216</v>
      </c>
      <c r="C78" s="691"/>
      <c r="D78" s="234"/>
      <c r="E78" s="235"/>
      <c r="F78" s="115"/>
      <c r="G78" s="290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90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290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  <c r="G81" s="290"/>
    </row>
    <row r="82" spans="1:7" x14ac:dyDescent="0.2">
      <c r="A82" s="413" t="s">
        <v>43</v>
      </c>
      <c r="B82" s="690" t="s">
        <v>48</v>
      </c>
      <c r="C82" s="691"/>
      <c r="D82" s="691"/>
      <c r="E82" s="692"/>
      <c r="F82" s="115"/>
      <c r="G82" s="290"/>
    </row>
    <row r="83" spans="1:7" x14ac:dyDescent="0.2">
      <c r="A83" s="228" t="s">
        <v>44</v>
      </c>
      <c r="B83" s="690" t="s">
        <v>11</v>
      </c>
      <c r="C83" s="691"/>
      <c r="D83" s="691"/>
      <c r="E83" s="692"/>
      <c r="F83" s="115"/>
      <c r="G83" s="290"/>
    </row>
    <row r="84" spans="1:7" x14ac:dyDescent="0.2">
      <c r="A84" s="689" t="s">
        <v>56</v>
      </c>
      <c r="B84" s="689"/>
      <c r="C84" s="689"/>
      <c r="D84" s="689"/>
      <c r="E84" s="689"/>
      <c r="F84" s="185">
        <f>SUM(F77:F83)</f>
        <v>0</v>
      </c>
      <c r="G84" s="290"/>
    </row>
    <row r="85" spans="1:7" ht="15" x14ac:dyDescent="0.2">
      <c r="A85" s="283"/>
      <c r="B85" s="765"/>
      <c r="C85" s="766"/>
      <c r="D85" s="766"/>
      <c r="E85" s="766"/>
      <c r="F85" s="766"/>
      <c r="G85" s="290"/>
    </row>
    <row r="86" spans="1:7" ht="15" x14ac:dyDescent="0.2">
      <c r="A86" s="283"/>
      <c r="B86" s="767"/>
      <c r="C86" s="705"/>
      <c r="D86" s="705"/>
      <c r="E86" s="705"/>
      <c r="F86" s="705"/>
      <c r="G86" s="290"/>
    </row>
    <row r="87" spans="1:7" x14ac:dyDescent="0.2">
      <c r="A87" s="283"/>
      <c r="B87" s="759"/>
      <c r="C87" s="760"/>
      <c r="D87" s="760"/>
      <c r="E87" s="760"/>
      <c r="F87" s="760"/>
      <c r="G87" s="290"/>
    </row>
    <row r="88" spans="1:7" x14ac:dyDescent="0.2">
      <c r="A88" s="253"/>
      <c r="B88" s="253"/>
      <c r="C88" s="253"/>
      <c r="D88" s="253"/>
      <c r="E88" s="253"/>
      <c r="F88" s="249"/>
      <c r="G88" s="290"/>
    </row>
    <row r="89" spans="1:7" x14ac:dyDescent="0.2">
      <c r="A89" s="761" t="s">
        <v>211</v>
      </c>
      <c r="B89" s="761"/>
      <c r="C89" s="761"/>
      <c r="D89" s="761"/>
      <c r="E89" s="761"/>
      <c r="F89" s="761"/>
      <c r="G89" s="290"/>
    </row>
    <row r="90" spans="1:7" x14ac:dyDescent="0.2">
      <c r="A90" s="680" t="s">
        <v>192</v>
      </c>
      <c r="B90" s="681"/>
      <c r="C90" s="681"/>
      <c r="D90" s="681"/>
      <c r="E90" s="682"/>
      <c r="F90" s="185" t="s">
        <v>9</v>
      </c>
      <c r="G90" s="290"/>
    </row>
    <row r="91" spans="1:7" x14ac:dyDescent="0.2">
      <c r="A91" s="228" t="s">
        <v>185</v>
      </c>
      <c r="B91" s="762" t="s">
        <v>187</v>
      </c>
      <c r="C91" s="763"/>
      <c r="D91" s="763"/>
      <c r="E91" s="764"/>
      <c r="F91" s="185">
        <f>F57</f>
        <v>0</v>
      </c>
      <c r="G91" s="290"/>
    </row>
    <row r="92" spans="1:7" x14ac:dyDescent="0.2">
      <c r="A92" s="228" t="s">
        <v>188</v>
      </c>
      <c r="B92" s="762" t="s">
        <v>189</v>
      </c>
      <c r="C92" s="763"/>
      <c r="D92" s="763"/>
      <c r="E92" s="764"/>
      <c r="F92" s="185">
        <f>F70</f>
        <v>0</v>
      </c>
      <c r="G92" s="290"/>
    </row>
    <row r="93" spans="1:7" x14ac:dyDescent="0.2">
      <c r="A93" s="228" t="s">
        <v>191</v>
      </c>
      <c r="B93" s="762" t="s">
        <v>47</v>
      </c>
      <c r="C93" s="763"/>
      <c r="D93" s="763"/>
      <c r="E93" s="764"/>
      <c r="F93" s="185">
        <f>F84</f>
        <v>0</v>
      </c>
      <c r="G93" s="290"/>
    </row>
    <row r="94" spans="1:7" x14ac:dyDescent="0.2">
      <c r="A94" s="680" t="s">
        <v>56</v>
      </c>
      <c r="B94" s="681"/>
      <c r="C94" s="681"/>
      <c r="D94" s="681"/>
      <c r="E94" s="682"/>
      <c r="F94" s="185">
        <f>SUM(F91:F93)</f>
        <v>0</v>
      </c>
      <c r="G94" s="290"/>
    </row>
    <row r="95" spans="1:7" x14ac:dyDescent="0.2">
      <c r="A95" s="253"/>
      <c r="B95" s="253"/>
      <c r="C95" s="253"/>
      <c r="D95" s="253"/>
      <c r="E95" s="253"/>
      <c r="F95" s="249"/>
      <c r="G95" s="290"/>
    </row>
    <row r="96" spans="1:7" x14ac:dyDescent="0.2">
      <c r="A96" s="253"/>
      <c r="B96" s="253"/>
      <c r="C96" s="253"/>
      <c r="D96" s="253"/>
      <c r="E96" s="253"/>
      <c r="F96" s="249"/>
      <c r="G96" s="290"/>
    </row>
    <row r="97" spans="1:8" x14ac:dyDescent="0.2">
      <c r="A97" s="756" t="s">
        <v>217</v>
      </c>
      <c r="B97" s="756"/>
      <c r="C97" s="756"/>
      <c r="D97" s="756"/>
      <c r="E97" s="756"/>
      <c r="F97" s="756"/>
      <c r="G97" s="290"/>
      <c r="H97" s="35"/>
    </row>
    <row r="98" spans="1:8" x14ac:dyDescent="0.2">
      <c r="A98" s="250"/>
      <c r="B98" s="250"/>
      <c r="C98" s="250"/>
      <c r="D98" s="250"/>
      <c r="E98" s="250"/>
      <c r="F98" s="251"/>
      <c r="G98" s="290"/>
    </row>
    <row r="99" spans="1:8" x14ac:dyDescent="0.2">
      <c r="A99" s="184">
        <v>3</v>
      </c>
      <c r="B99" s="689" t="s">
        <v>67</v>
      </c>
      <c r="C99" s="689"/>
      <c r="D99" s="689"/>
      <c r="E99" s="184" t="s">
        <v>8</v>
      </c>
      <c r="F99" s="185" t="s">
        <v>9</v>
      </c>
      <c r="G99" s="290"/>
    </row>
    <row r="100" spans="1:8" x14ac:dyDescent="0.2">
      <c r="A100" s="228" t="s">
        <v>27</v>
      </c>
      <c r="B100" s="669" t="s">
        <v>218</v>
      </c>
      <c r="C100" s="669"/>
      <c r="D100" s="669"/>
      <c r="E100" s="183"/>
      <c r="F100" s="115"/>
      <c r="G100" s="294"/>
    </row>
    <row r="101" spans="1:8" x14ac:dyDescent="0.2">
      <c r="A101" s="228" t="s">
        <v>28</v>
      </c>
      <c r="B101" s="676" t="s">
        <v>219</v>
      </c>
      <c r="C101" s="676"/>
      <c r="D101" s="676"/>
      <c r="E101" s="183"/>
      <c r="F101" s="115"/>
      <c r="G101" s="290"/>
    </row>
    <row r="102" spans="1:8" x14ac:dyDescent="0.2">
      <c r="A102" s="228" t="s">
        <v>29</v>
      </c>
      <c r="B102" s="676" t="s">
        <v>220</v>
      </c>
      <c r="C102" s="676"/>
      <c r="D102" s="676"/>
      <c r="E102" s="183"/>
      <c r="F102" s="115"/>
      <c r="G102" s="290"/>
    </row>
    <row r="103" spans="1:8" x14ac:dyDescent="0.2">
      <c r="A103" s="228" t="s">
        <v>30</v>
      </c>
      <c r="B103" s="676" t="s">
        <v>221</v>
      </c>
      <c r="C103" s="676"/>
      <c r="D103" s="676"/>
      <c r="E103" s="183"/>
      <c r="F103" s="115"/>
      <c r="G103" s="290"/>
    </row>
    <row r="104" spans="1:8" x14ac:dyDescent="0.2">
      <c r="A104" s="228" t="s">
        <v>42</v>
      </c>
      <c r="B104" s="676" t="s">
        <v>236</v>
      </c>
      <c r="C104" s="676"/>
      <c r="D104" s="676"/>
      <c r="E104" s="183"/>
      <c r="F104" s="115"/>
      <c r="G104" s="290"/>
    </row>
    <row r="105" spans="1:8" x14ac:dyDescent="0.2">
      <c r="A105" s="228" t="s">
        <v>43</v>
      </c>
      <c r="B105" s="677" t="s">
        <v>222</v>
      </c>
      <c r="C105" s="678"/>
      <c r="D105" s="679"/>
      <c r="E105" s="183"/>
      <c r="F105" s="115"/>
      <c r="G105" s="290"/>
    </row>
    <row r="106" spans="1:8" x14ac:dyDescent="0.2">
      <c r="A106" s="680" t="s">
        <v>56</v>
      </c>
      <c r="B106" s="681"/>
      <c r="C106" s="681"/>
      <c r="D106" s="682"/>
      <c r="E106" s="186">
        <f>SUM(E100:E105)</f>
        <v>0</v>
      </c>
      <c r="F106" s="185">
        <f>SUM(F100:F105)</f>
        <v>0</v>
      </c>
      <c r="G106" s="290"/>
    </row>
    <row r="107" spans="1:8" x14ac:dyDescent="0.2">
      <c r="A107" s="253"/>
      <c r="B107" s="253"/>
      <c r="C107" s="253"/>
      <c r="D107" s="253"/>
      <c r="E107" s="253"/>
      <c r="F107" s="249"/>
      <c r="G107" s="290"/>
    </row>
    <row r="108" spans="1:8" x14ac:dyDescent="0.2">
      <c r="A108" s="253"/>
      <c r="B108" s="253"/>
      <c r="C108" s="253"/>
      <c r="D108" s="253"/>
      <c r="E108" s="253"/>
      <c r="F108" s="249"/>
      <c r="G108" s="290"/>
    </row>
    <row r="109" spans="1:8" x14ac:dyDescent="0.2">
      <c r="A109" s="756" t="s">
        <v>223</v>
      </c>
      <c r="B109" s="756"/>
      <c r="C109" s="756"/>
      <c r="D109" s="756"/>
      <c r="E109" s="756"/>
      <c r="F109" s="756"/>
      <c r="G109" s="290"/>
    </row>
    <row r="110" spans="1:8" x14ac:dyDescent="0.2">
      <c r="A110" s="250"/>
      <c r="B110" s="250"/>
      <c r="C110" s="250"/>
      <c r="D110" s="250"/>
      <c r="E110" s="250"/>
      <c r="F110" s="252"/>
      <c r="G110" s="290"/>
    </row>
    <row r="111" spans="1:8" x14ac:dyDescent="0.2">
      <c r="A111" s="756" t="s">
        <v>237</v>
      </c>
      <c r="B111" s="756"/>
      <c r="C111" s="756"/>
      <c r="D111" s="756"/>
      <c r="E111" s="756"/>
      <c r="F111" s="756"/>
      <c r="G111" s="290"/>
    </row>
    <row r="112" spans="1:8" x14ac:dyDescent="0.2">
      <c r="A112" s="253"/>
      <c r="B112" s="253"/>
      <c r="C112" s="253"/>
      <c r="D112" s="253"/>
      <c r="E112" s="253"/>
      <c r="F112" s="253"/>
      <c r="G112" s="290"/>
    </row>
    <row r="113" spans="1:9" x14ac:dyDescent="0.2">
      <c r="A113" s="184" t="s">
        <v>55</v>
      </c>
      <c r="B113" s="745" t="s">
        <v>238</v>
      </c>
      <c r="C113" s="746"/>
      <c r="D113" s="747"/>
      <c r="E113" s="184" t="s">
        <v>8</v>
      </c>
      <c r="F113" s="185" t="s">
        <v>9</v>
      </c>
      <c r="G113" s="290"/>
    </row>
    <row r="114" spans="1:9" x14ac:dyDescent="0.2">
      <c r="A114" s="228" t="s">
        <v>27</v>
      </c>
      <c r="B114" s="677" t="s">
        <v>239</v>
      </c>
      <c r="C114" s="678"/>
      <c r="D114" s="679"/>
      <c r="E114" s="183"/>
      <c r="F114" s="115"/>
      <c r="G114" s="290"/>
    </row>
    <row r="115" spans="1:9" x14ac:dyDescent="0.2">
      <c r="A115" s="228" t="s">
        <v>28</v>
      </c>
      <c r="B115" s="677" t="s">
        <v>240</v>
      </c>
      <c r="C115" s="678"/>
      <c r="D115" s="679"/>
      <c r="E115" s="183"/>
      <c r="F115" s="115"/>
      <c r="G115" s="290"/>
    </row>
    <row r="116" spans="1:9" x14ac:dyDescent="0.2">
      <c r="A116" s="228" t="s">
        <v>29</v>
      </c>
      <c r="B116" s="677" t="s">
        <v>241</v>
      </c>
      <c r="C116" s="678"/>
      <c r="D116" s="679"/>
      <c r="E116" s="183"/>
      <c r="F116" s="115"/>
      <c r="G116" s="290"/>
      <c r="I116" s="27"/>
    </row>
    <row r="117" spans="1:9" x14ac:dyDescent="0.2">
      <c r="A117" s="228" t="s">
        <v>30</v>
      </c>
      <c r="B117" s="676" t="s">
        <v>242</v>
      </c>
      <c r="C117" s="676"/>
      <c r="D117" s="676"/>
      <c r="E117" s="183"/>
      <c r="F117" s="115"/>
      <c r="G117" s="290"/>
    </row>
    <row r="118" spans="1:9" x14ac:dyDescent="0.2">
      <c r="A118" s="228" t="s">
        <v>42</v>
      </c>
      <c r="B118" s="690" t="s">
        <v>243</v>
      </c>
      <c r="C118" s="691"/>
      <c r="D118" s="692"/>
      <c r="E118" s="183"/>
      <c r="F118" s="115"/>
      <c r="G118" s="290"/>
      <c r="I118" s="27"/>
    </row>
    <row r="119" spans="1:9" x14ac:dyDescent="0.2">
      <c r="A119" s="228" t="s">
        <v>43</v>
      </c>
      <c r="B119" s="677" t="s">
        <v>244</v>
      </c>
      <c r="C119" s="678"/>
      <c r="D119" s="679"/>
      <c r="E119" s="183"/>
      <c r="F119" s="115"/>
      <c r="G119" s="290"/>
    </row>
    <row r="120" spans="1:9" ht="15" x14ac:dyDescent="0.2">
      <c r="A120" s="236"/>
      <c r="B120" s="680" t="s">
        <v>61</v>
      </c>
      <c r="C120" s="757"/>
      <c r="D120" s="758"/>
      <c r="E120" s="183">
        <f>SUM(E114:E119)</f>
        <v>0</v>
      </c>
      <c r="F120" s="185">
        <f>SUM(F114:F119)</f>
        <v>0</v>
      </c>
      <c r="G120" s="290"/>
    </row>
    <row r="121" spans="1:9" ht="13.5" x14ac:dyDescent="0.2">
      <c r="A121" s="282"/>
      <c r="B121" s="754"/>
      <c r="C121" s="755"/>
      <c r="D121" s="755"/>
      <c r="E121" s="755"/>
      <c r="F121" s="755"/>
      <c r="G121" s="290"/>
    </row>
    <row r="122" spans="1:9" ht="13.5" x14ac:dyDescent="0.2">
      <c r="A122" s="282"/>
      <c r="B122" s="754"/>
      <c r="C122" s="755"/>
      <c r="D122" s="755"/>
      <c r="E122" s="755"/>
      <c r="F122" s="755"/>
      <c r="G122" s="290"/>
    </row>
    <row r="123" spans="1:9" x14ac:dyDescent="0.2">
      <c r="A123" s="253"/>
      <c r="B123" s="253"/>
      <c r="C123" s="253"/>
      <c r="D123" s="253"/>
      <c r="E123" s="253"/>
      <c r="F123" s="249"/>
      <c r="G123" s="290"/>
    </row>
    <row r="124" spans="1:9" x14ac:dyDescent="0.2">
      <c r="A124" s="756" t="s">
        <v>245</v>
      </c>
      <c r="B124" s="756"/>
      <c r="C124" s="756"/>
      <c r="D124" s="756"/>
      <c r="E124" s="756"/>
      <c r="F124" s="756"/>
      <c r="G124" s="290"/>
    </row>
    <row r="125" spans="1:9" x14ac:dyDescent="0.2">
      <c r="A125" s="250"/>
      <c r="B125" s="250"/>
      <c r="C125" s="250"/>
      <c r="D125" s="250"/>
      <c r="E125" s="250"/>
      <c r="F125" s="252"/>
      <c r="G125" s="290"/>
    </row>
    <row r="126" spans="1:9" x14ac:dyDescent="0.2">
      <c r="A126" s="184" t="s">
        <v>58</v>
      </c>
      <c r="B126" s="745" t="s">
        <v>246</v>
      </c>
      <c r="C126" s="746"/>
      <c r="D126" s="747"/>
      <c r="E126" s="184" t="s">
        <v>8</v>
      </c>
      <c r="F126" s="185" t="s">
        <v>9</v>
      </c>
      <c r="G126" s="290"/>
    </row>
    <row r="127" spans="1:9" x14ac:dyDescent="0.2">
      <c r="A127" s="228" t="s">
        <v>27</v>
      </c>
      <c r="B127" s="676" t="s">
        <v>247</v>
      </c>
      <c r="C127" s="676"/>
      <c r="D127" s="676"/>
      <c r="E127" s="183"/>
      <c r="F127" s="115"/>
      <c r="G127" s="290"/>
    </row>
    <row r="128" spans="1:9" x14ac:dyDescent="0.2">
      <c r="A128" s="680" t="s">
        <v>61</v>
      </c>
      <c r="B128" s="681"/>
      <c r="C128" s="681"/>
      <c r="D128" s="681"/>
      <c r="E128" s="186">
        <f>E127</f>
        <v>0</v>
      </c>
      <c r="F128" s="185">
        <f>F127</f>
        <v>0</v>
      </c>
      <c r="G128" s="290"/>
    </row>
    <row r="129" spans="1:7" ht="13.5" x14ac:dyDescent="0.2">
      <c r="A129" s="282"/>
      <c r="B129" s="754"/>
      <c r="C129" s="755"/>
      <c r="D129" s="755"/>
      <c r="E129" s="755"/>
      <c r="F129" s="755"/>
      <c r="G129" s="290"/>
    </row>
    <row r="130" spans="1:7" x14ac:dyDescent="0.2">
      <c r="A130" s="250"/>
      <c r="B130" s="250"/>
      <c r="C130" s="250"/>
      <c r="D130" s="250"/>
      <c r="E130" s="250"/>
      <c r="F130" s="251"/>
      <c r="G130" s="290"/>
    </row>
    <row r="131" spans="1:7" x14ac:dyDescent="0.2">
      <c r="A131" s="744" t="s">
        <v>224</v>
      </c>
      <c r="B131" s="744"/>
      <c r="C131" s="744"/>
      <c r="D131" s="744"/>
      <c r="E131" s="744"/>
      <c r="F131" s="744"/>
      <c r="G131" s="290"/>
    </row>
    <row r="132" spans="1:7" x14ac:dyDescent="0.2">
      <c r="A132" s="253"/>
      <c r="B132" s="250"/>
      <c r="C132" s="250"/>
      <c r="D132" s="250"/>
      <c r="E132" s="250"/>
      <c r="F132" s="251"/>
      <c r="G132" s="290"/>
    </row>
    <row r="133" spans="1:7" x14ac:dyDescent="0.2">
      <c r="A133" s="184">
        <v>4</v>
      </c>
      <c r="B133" s="680" t="s">
        <v>225</v>
      </c>
      <c r="C133" s="681"/>
      <c r="D133" s="681"/>
      <c r="E133" s="682"/>
      <c r="F133" s="185" t="s">
        <v>9</v>
      </c>
      <c r="G133" s="290"/>
    </row>
    <row r="134" spans="1:7" x14ac:dyDescent="0.2">
      <c r="A134" s="254" t="s">
        <v>55</v>
      </c>
      <c r="B134" s="690" t="s">
        <v>238</v>
      </c>
      <c r="C134" s="691"/>
      <c r="D134" s="691"/>
      <c r="E134" s="692"/>
      <c r="F134" s="115">
        <f>F120</f>
        <v>0</v>
      </c>
      <c r="G134" s="290"/>
    </row>
    <row r="135" spans="1:7" x14ac:dyDescent="0.2">
      <c r="A135" s="254" t="s">
        <v>58</v>
      </c>
      <c r="B135" s="690" t="s">
        <v>246</v>
      </c>
      <c r="C135" s="691"/>
      <c r="D135" s="691"/>
      <c r="E135" s="692"/>
      <c r="F135" s="115">
        <f>F128</f>
        <v>0</v>
      </c>
      <c r="G135" s="290"/>
    </row>
    <row r="136" spans="1:7" x14ac:dyDescent="0.2">
      <c r="A136" s="680" t="s">
        <v>56</v>
      </c>
      <c r="B136" s="681"/>
      <c r="C136" s="681"/>
      <c r="D136" s="681"/>
      <c r="E136" s="682"/>
      <c r="F136" s="185">
        <f>SUM(F134:F135)</f>
        <v>0</v>
      </c>
      <c r="G136" s="290"/>
    </row>
    <row r="137" spans="1:7" x14ac:dyDescent="0.2">
      <c r="A137" s="250"/>
      <c r="B137" s="250"/>
      <c r="C137" s="250"/>
      <c r="D137" s="250"/>
      <c r="E137" s="250"/>
      <c r="F137" s="251"/>
      <c r="G137" s="290"/>
    </row>
    <row r="138" spans="1:7" x14ac:dyDescent="0.2">
      <c r="A138" s="250"/>
      <c r="B138" s="250"/>
      <c r="C138" s="250"/>
      <c r="D138" s="250"/>
      <c r="E138" s="250"/>
      <c r="F138" s="251"/>
      <c r="G138" s="290"/>
    </row>
    <row r="139" spans="1:7" x14ac:dyDescent="0.2">
      <c r="A139" s="753" t="s">
        <v>194</v>
      </c>
      <c r="B139" s="753"/>
      <c r="C139" s="753"/>
      <c r="D139" s="753"/>
      <c r="E139" s="753"/>
      <c r="F139" s="753"/>
      <c r="G139" s="290"/>
    </row>
    <row r="140" spans="1:7" x14ac:dyDescent="0.2">
      <c r="A140" s="250"/>
      <c r="B140" s="250"/>
      <c r="C140" s="250"/>
      <c r="D140" s="250"/>
      <c r="E140" s="250"/>
      <c r="F140" s="251"/>
      <c r="G140" s="290"/>
    </row>
    <row r="141" spans="1:7" x14ac:dyDescent="0.2">
      <c r="A141" s="228">
        <v>5</v>
      </c>
      <c r="B141" s="680" t="s">
        <v>25</v>
      </c>
      <c r="C141" s="681"/>
      <c r="D141" s="681"/>
      <c r="E141" s="682"/>
      <c r="F141" s="185" t="s">
        <v>9</v>
      </c>
      <c r="G141" s="290"/>
    </row>
    <row r="142" spans="1:7" x14ac:dyDescent="0.2">
      <c r="A142" s="228" t="s">
        <v>27</v>
      </c>
      <c r="B142" s="690" t="s">
        <v>104</v>
      </c>
      <c r="C142" s="691"/>
      <c r="D142" s="691"/>
      <c r="E142" s="692"/>
      <c r="F142" s="115">
        <f>SUM('(VI) Uniforme '!U19:V19)</f>
        <v>0</v>
      </c>
      <c r="G142" s="290"/>
    </row>
    <row r="143" spans="1:7" x14ac:dyDescent="0.2">
      <c r="A143" s="228" t="s">
        <v>28</v>
      </c>
      <c r="B143" s="690" t="s">
        <v>421</v>
      </c>
      <c r="C143" s="691"/>
      <c r="D143" s="691"/>
      <c r="E143" s="692"/>
      <c r="F143" s="115">
        <f>SUM('(IV) Ferramentas '!J65:K65)</f>
        <v>0</v>
      </c>
      <c r="G143" s="290"/>
    </row>
    <row r="144" spans="1:7" x14ac:dyDescent="0.2">
      <c r="A144" s="228" t="s">
        <v>29</v>
      </c>
      <c r="B144" s="690" t="s">
        <v>52</v>
      </c>
      <c r="C144" s="691"/>
      <c r="D144" s="691"/>
      <c r="E144" s="692"/>
      <c r="F144" s="115">
        <f>SUM('(V) Equipamentos'!I10:J10)</f>
        <v>0</v>
      </c>
      <c r="G144" s="290"/>
    </row>
    <row r="145" spans="1:7" x14ac:dyDescent="0.2">
      <c r="A145" s="228" t="s">
        <v>30</v>
      </c>
      <c r="B145" s="690" t="s">
        <v>911</v>
      </c>
      <c r="C145" s="691"/>
      <c r="D145" s="691"/>
      <c r="E145" s="692"/>
      <c r="F145" s="115">
        <f>SUM('(VII) EPI'!H28:I28)</f>
        <v>0</v>
      </c>
      <c r="G145" s="290"/>
    </row>
    <row r="146" spans="1:7" x14ac:dyDescent="0.2">
      <c r="A146" s="680" t="s">
        <v>56</v>
      </c>
      <c r="B146" s="681"/>
      <c r="C146" s="681"/>
      <c r="D146" s="681"/>
      <c r="E146" s="682"/>
      <c r="F146" s="185">
        <f>SUM(F142:F145)</f>
        <v>0</v>
      </c>
      <c r="G146" s="290"/>
    </row>
    <row r="147" spans="1:7" ht="13.5" x14ac:dyDescent="0.2">
      <c r="A147" s="282"/>
      <c r="B147" s="284"/>
      <c r="C147" s="250"/>
      <c r="D147" s="250"/>
      <c r="E147" s="250"/>
      <c r="F147" s="251"/>
      <c r="G147" s="290"/>
    </row>
    <row r="148" spans="1:7" x14ac:dyDescent="0.2">
      <c r="A148" s="250"/>
      <c r="B148" s="250"/>
      <c r="C148" s="250"/>
      <c r="D148" s="250"/>
      <c r="E148" s="250"/>
      <c r="F148" s="251"/>
      <c r="G148" s="290"/>
    </row>
    <row r="149" spans="1:7" x14ac:dyDescent="0.2">
      <c r="A149" s="744" t="s">
        <v>195</v>
      </c>
      <c r="B149" s="744"/>
      <c r="C149" s="744"/>
      <c r="D149" s="744"/>
      <c r="E149" s="744"/>
      <c r="F149" s="744"/>
      <c r="G149" s="290"/>
    </row>
    <row r="150" spans="1:7" x14ac:dyDescent="0.2">
      <c r="A150" s="250"/>
      <c r="B150" s="250"/>
      <c r="C150" s="250"/>
      <c r="D150" s="250"/>
      <c r="E150" s="250"/>
      <c r="F150" s="251"/>
      <c r="G150" s="290"/>
    </row>
    <row r="151" spans="1:7" x14ac:dyDescent="0.2">
      <c r="A151" s="184">
        <v>6</v>
      </c>
      <c r="B151" s="689" t="s">
        <v>80</v>
      </c>
      <c r="C151" s="689"/>
      <c r="D151" s="689"/>
      <c r="E151" s="184" t="s">
        <v>8</v>
      </c>
      <c r="F151" s="185" t="s">
        <v>9</v>
      </c>
      <c r="G151" s="290"/>
    </row>
    <row r="152" spans="1:7" x14ac:dyDescent="0.2">
      <c r="A152" s="228" t="s">
        <v>27</v>
      </c>
      <c r="B152" s="669" t="s">
        <v>248</v>
      </c>
      <c r="C152" s="669"/>
      <c r="D152" s="669"/>
      <c r="E152" s="183"/>
      <c r="F152" s="115"/>
      <c r="G152" s="290"/>
    </row>
    <row r="153" spans="1:7" x14ac:dyDescent="0.2">
      <c r="A153" s="228" t="s">
        <v>28</v>
      </c>
      <c r="B153" s="677" t="s">
        <v>20</v>
      </c>
      <c r="C153" s="678"/>
      <c r="D153" s="679"/>
      <c r="E153" s="183"/>
      <c r="F153" s="115"/>
      <c r="G153" s="290"/>
    </row>
    <row r="154" spans="1:7" x14ac:dyDescent="0.2">
      <c r="A154" s="228" t="s">
        <v>29</v>
      </c>
      <c r="B154" s="745" t="s">
        <v>21</v>
      </c>
      <c r="C154" s="746"/>
      <c r="D154" s="746"/>
      <c r="E154" s="187">
        <f>E155+E156+E157</f>
        <v>0</v>
      </c>
      <c r="F154" s="185">
        <f>SUM(F155:F157)</f>
        <v>0</v>
      </c>
      <c r="G154" s="290"/>
    </row>
    <row r="155" spans="1:7" x14ac:dyDescent="0.2">
      <c r="A155" s="255" t="s">
        <v>196</v>
      </c>
      <c r="B155" s="677" t="s">
        <v>22</v>
      </c>
      <c r="C155" s="678"/>
      <c r="D155" s="679"/>
      <c r="E155" s="183"/>
      <c r="F155" s="115"/>
      <c r="G155" s="290"/>
    </row>
    <row r="156" spans="1:7" x14ac:dyDescent="0.2">
      <c r="A156" s="255" t="s">
        <v>197</v>
      </c>
      <c r="B156" s="677" t="s">
        <v>23</v>
      </c>
      <c r="C156" s="678"/>
      <c r="D156" s="679"/>
      <c r="E156" s="183"/>
      <c r="F156" s="115"/>
      <c r="G156" s="290"/>
    </row>
    <row r="157" spans="1:7" x14ac:dyDescent="0.2">
      <c r="A157" s="255" t="s">
        <v>198</v>
      </c>
      <c r="B157" s="750" t="s">
        <v>24</v>
      </c>
      <c r="C157" s="751"/>
      <c r="D157" s="752"/>
      <c r="E157" s="183"/>
      <c r="F157" s="115"/>
      <c r="G157" s="290"/>
    </row>
    <row r="158" spans="1:7" x14ac:dyDescent="0.2">
      <c r="A158" s="680" t="s">
        <v>56</v>
      </c>
      <c r="B158" s="681"/>
      <c r="C158" s="681"/>
      <c r="D158" s="681"/>
      <c r="E158" s="682"/>
      <c r="F158" s="185">
        <f>F152+F153+F154</f>
        <v>0</v>
      </c>
      <c r="G158" s="290"/>
    </row>
    <row r="159" spans="1:7" x14ac:dyDescent="0.2">
      <c r="A159" s="285"/>
      <c r="B159" s="285"/>
      <c r="C159" s="250"/>
      <c r="D159" s="250"/>
      <c r="E159" s="250"/>
      <c r="F159" s="251"/>
      <c r="G159" s="290"/>
    </row>
    <row r="160" spans="1:7" x14ac:dyDescent="0.2">
      <c r="A160" s="285"/>
      <c r="B160" s="285"/>
      <c r="C160" s="250"/>
      <c r="D160" s="250"/>
      <c r="E160" s="250"/>
      <c r="F160" s="251"/>
      <c r="G160" s="290"/>
    </row>
    <row r="161" spans="1:7" x14ac:dyDescent="0.2">
      <c r="A161" s="285"/>
      <c r="B161" s="285"/>
      <c r="C161" s="250"/>
      <c r="D161" s="250"/>
      <c r="E161" s="250"/>
      <c r="F161" s="251"/>
      <c r="G161" s="290"/>
    </row>
    <row r="162" spans="1:7" x14ac:dyDescent="0.2">
      <c r="A162" s="285"/>
      <c r="B162" s="285"/>
      <c r="C162" s="250"/>
      <c r="D162" s="250"/>
      <c r="E162" s="250"/>
      <c r="F162" s="251"/>
      <c r="G162" s="290"/>
    </row>
    <row r="163" spans="1:7" x14ac:dyDescent="0.2">
      <c r="A163" s="744" t="s">
        <v>226</v>
      </c>
      <c r="B163" s="744"/>
      <c r="C163" s="744"/>
      <c r="D163" s="744"/>
      <c r="E163" s="744"/>
      <c r="F163" s="744"/>
      <c r="G163" s="290"/>
    </row>
    <row r="164" spans="1:7" x14ac:dyDescent="0.2">
      <c r="A164" s="745" t="s">
        <v>146</v>
      </c>
      <c r="B164" s="746"/>
      <c r="C164" s="746"/>
      <c r="D164" s="746"/>
      <c r="E164" s="747"/>
      <c r="F164" s="185" t="s">
        <v>9</v>
      </c>
      <c r="G164" s="290"/>
    </row>
    <row r="165" spans="1:7" x14ac:dyDescent="0.2">
      <c r="A165" s="228" t="s">
        <v>27</v>
      </c>
      <c r="B165" s="690" t="s">
        <v>88</v>
      </c>
      <c r="C165" s="691"/>
      <c r="D165" s="691"/>
      <c r="E165" s="692"/>
      <c r="F165" s="115">
        <f>F44</f>
        <v>0</v>
      </c>
      <c r="G165" s="290"/>
    </row>
    <row r="166" spans="1:7" x14ac:dyDescent="0.2">
      <c r="A166" s="228" t="s">
        <v>28</v>
      </c>
      <c r="B166" s="690" t="s">
        <v>199</v>
      </c>
      <c r="C166" s="691"/>
      <c r="D166" s="691"/>
      <c r="E166" s="692"/>
      <c r="F166" s="115">
        <f>F94</f>
        <v>0</v>
      </c>
      <c r="G166" s="290"/>
    </row>
    <row r="167" spans="1:7" x14ac:dyDescent="0.2">
      <c r="A167" s="228" t="s">
        <v>29</v>
      </c>
      <c r="B167" s="690" t="s">
        <v>200</v>
      </c>
      <c r="C167" s="691"/>
      <c r="D167" s="691"/>
      <c r="E167" s="692"/>
      <c r="F167" s="115">
        <f>F106</f>
        <v>0</v>
      </c>
      <c r="G167" s="290"/>
    </row>
    <row r="168" spans="1:7" x14ac:dyDescent="0.2">
      <c r="A168" s="228" t="s">
        <v>30</v>
      </c>
      <c r="B168" s="690" t="s">
        <v>201</v>
      </c>
      <c r="C168" s="691"/>
      <c r="D168" s="691"/>
      <c r="E168" s="692"/>
      <c r="F168" s="115">
        <f>F136</f>
        <v>0</v>
      </c>
      <c r="G168" s="290"/>
    </row>
    <row r="169" spans="1:7" x14ac:dyDescent="0.2">
      <c r="A169" s="228" t="s">
        <v>42</v>
      </c>
      <c r="B169" s="690" t="s">
        <v>229</v>
      </c>
      <c r="C169" s="691"/>
      <c r="D169" s="691"/>
      <c r="E169" s="692"/>
      <c r="F169" s="115">
        <f>F146</f>
        <v>0</v>
      </c>
      <c r="G169" s="290"/>
    </row>
    <row r="170" spans="1:7" x14ac:dyDescent="0.2">
      <c r="A170" s="680" t="s">
        <v>228</v>
      </c>
      <c r="B170" s="681"/>
      <c r="C170" s="681"/>
      <c r="D170" s="681"/>
      <c r="E170" s="682"/>
      <c r="F170" s="185">
        <f>SUM(F165:F169)</f>
        <v>0</v>
      </c>
      <c r="G170" s="290"/>
    </row>
    <row r="171" spans="1:7" x14ac:dyDescent="0.2">
      <c r="A171" s="228" t="s">
        <v>43</v>
      </c>
      <c r="B171" s="690" t="s">
        <v>230</v>
      </c>
      <c r="C171" s="691"/>
      <c r="D171" s="691"/>
      <c r="E171" s="692"/>
      <c r="F171" s="115">
        <f>F158</f>
        <v>0</v>
      </c>
      <c r="G171" s="290"/>
    </row>
    <row r="172" spans="1:7" x14ac:dyDescent="0.2">
      <c r="A172" s="680" t="s">
        <v>227</v>
      </c>
      <c r="B172" s="681"/>
      <c r="C172" s="681"/>
      <c r="D172" s="681"/>
      <c r="E172" s="682"/>
      <c r="F172" s="185">
        <f>SUM(F170:F171)</f>
        <v>0</v>
      </c>
      <c r="G172" s="294"/>
    </row>
    <row r="173" spans="1:7" ht="15" x14ac:dyDescent="0.2">
      <c r="A173" s="748" t="s">
        <v>232</v>
      </c>
      <c r="B173" s="749"/>
      <c r="C173" s="749"/>
      <c r="D173" s="749"/>
      <c r="E173" s="749"/>
      <c r="F173" s="185" t="e">
        <f>F172/F44</f>
        <v>#DIV/0!</v>
      </c>
      <c r="G173" s="295"/>
    </row>
    <row r="174" spans="1:7" x14ac:dyDescent="0.2">
      <c r="B174" s="122"/>
      <c r="C174" s="122"/>
      <c r="D174" s="123"/>
      <c r="E174" s="123"/>
      <c r="F174" s="124"/>
    </row>
    <row r="177" spans="3:6" x14ac:dyDescent="0.2">
      <c r="C177" s="125"/>
      <c r="F177" s="126"/>
    </row>
    <row r="178" spans="3:6" x14ac:dyDescent="0.2">
      <c r="C178" s="125"/>
      <c r="D178" s="127"/>
      <c r="E178" s="127"/>
      <c r="F178" s="128"/>
    </row>
    <row r="179" spans="3:6" x14ac:dyDescent="0.2">
      <c r="C179" s="125"/>
    </row>
    <row r="180" spans="3:6" x14ac:dyDescent="0.2">
      <c r="C180" s="125"/>
      <c r="D180" s="127"/>
      <c r="E180" s="127"/>
      <c r="F180" s="128"/>
    </row>
    <row r="181" spans="3:6" x14ac:dyDescent="0.2">
      <c r="C181" s="125"/>
      <c r="D181" s="129"/>
      <c r="E181" s="129"/>
      <c r="F181" s="130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  <c r="F184" s="126"/>
    </row>
    <row r="185" spans="3:6" x14ac:dyDescent="0.2">
      <c r="C185" s="125"/>
    </row>
    <row r="186" spans="3:6" x14ac:dyDescent="0.2">
      <c r="C186" s="125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74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B197" sqref="B197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5" width="13.7109375" style="111" customWidth="1"/>
    <col min="6" max="6" width="13.7109375" style="112" customWidth="1"/>
    <col min="7" max="7" width="17.42578125" style="6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737"/>
      <c r="B5" s="738"/>
      <c r="C5" s="738"/>
      <c r="D5" s="739"/>
      <c r="E5" s="739"/>
      <c r="F5" s="740"/>
      <c r="G5" s="740"/>
    </row>
    <row r="6" spans="1:7" ht="15.75" x14ac:dyDescent="0.2">
      <c r="A6" s="741" t="s">
        <v>870</v>
      </c>
      <c r="B6" s="742"/>
      <c r="C6" s="742"/>
      <c r="D6" s="742"/>
      <c r="E6" s="742"/>
      <c r="F6" s="742"/>
    </row>
    <row r="7" spans="1:7" x14ac:dyDescent="0.2">
      <c r="A7" s="188" t="s">
        <v>874</v>
      </c>
      <c r="B7" s="188"/>
      <c r="C7" s="188"/>
      <c r="D7" s="188"/>
      <c r="E7" s="188"/>
      <c r="F7" s="188"/>
    </row>
    <row r="8" spans="1:7" x14ac:dyDescent="0.2">
      <c r="A8" s="250"/>
      <c r="B8" s="250"/>
      <c r="C8" s="250"/>
      <c r="D8" s="250"/>
      <c r="E8" s="250"/>
      <c r="F8" s="251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</row>
    <row r="10" spans="1:7" x14ac:dyDescent="0.2">
      <c r="A10" s="250"/>
      <c r="B10" s="254" t="s">
        <v>120</v>
      </c>
      <c r="C10" s="778"/>
      <c r="D10" s="778"/>
      <c r="E10" s="778"/>
      <c r="F10" s="778"/>
    </row>
    <row r="11" spans="1:7" x14ac:dyDescent="0.2">
      <c r="A11" s="250"/>
      <c r="B11" s="254" t="s">
        <v>0</v>
      </c>
      <c r="C11" s="778"/>
      <c r="D11" s="778"/>
      <c r="E11" s="778"/>
      <c r="F11" s="778"/>
    </row>
    <row r="12" spans="1:7" x14ac:dyDescent="0.2">
      <c r="A12" s="250"/>
      <c r="B12" s="250"/>
      <c r="C12" s="250"/>
      <c r="D12" s="250"/>
      <c r="E12" s="250"/>
      <c r="F12" s="251"/>
    </row>
    <row r="13" spans="1:7" x14ac:dyDescent="0.2">
      <c r="A13" s="689" t="s">
        <v>1</v>
      </c>
      <c r="B13" s="689"/>
      <c r="C13" s="689"/>
      <c r="D13" s="689"/>
      <c r="E13" s="689"/>
      <c r="F13" s="689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5"/>
    </row>
    <row r="17" spans="1:8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</row>
    <row r="18" spans="1:8" x14ac:dyDescent="0.2">
      <c r="A18" s="250"/>
      <c r="B18" s="250"/>
      <c r="C18" s="250"/>
      <c r="D18" s="250"/>
      <c r="E18" s="250"/>
      <c r="F18" s="251"/>
    </row>
    <row r="19" spans="1:8" x14ac:dyDescent="0.2">
      <c r="A19" s="689" t="s">
        <v>31</v>
      </c>
      <c r="B19" s="689"/>
      <c r="C19" s="689"/>
      <c r="D19" s="689"/>
      <c r="E19" s="689"/>
      <c r="F19" s="689"/>
    </row>
    <row r="20" spans="1:8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</row>
    <row r="21" spans="1:8" ht="15" x14ac:dyDescent="0.2">
      <c r="A21" s="680" t="s">
        <v>249</v>
      </c>
      <c r="B21" s="724"/>
      <c r="C21" s="725"/>
      <c r="D21" s="689" t="s">
        <v>250</v>
      </c>
      <c r="E21" s="726"/>
      <c r="F21" s="416">
        <v>6</v>
      </c>
    </row>
    <row r="22" spans="1:8" x14ac:dyDescent="0.2">
      <c r="A22" s="250"/>
      <c r="B22" s="250"/>
      <c r="C22" s="250"/>
      <c r="D22" s="250"/>
      <c r="E22" s="250"/>
      <c r="F22" s="251"/>
    </row>
    <row r="23" spans="1:8" x14ac:dyDescent="0.2">
      <c r="A23" s="404" t="s">
        <v>4</v>
      </c>
      <c r="B23" s="407"/>
      <c r="C23" s="407"/>
      <c r="D23" s="407"/>
      <c r="E23" s="407"/>
      <c r="F23" s="407"/>
    </row>
    <row r="24" spans="1:8" x14ac:dyDescent="0.2">
      <c r="A24" s="268" t="s">
        <v>214</v>
      </c>
      <c r="B24" s="398"/>
      <c r="C24" s="398"/>
      <c r="D24" s="398"/>
      <c r="E24" s="398"/>
      <c r="F24" s="399"/>
    </row>
    <row r="25" spans="1:8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</row>
    <row r="26" spans="1:8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877</v>
      </c>
    </row>
    <row r="27" spans="1:8" ht="13.5" thickBot="1" x14ac:dyDescent="0.25">
      <c r="A27" s="413">
        <v>3</v>
      </c>
      <c r="B27" s="401" t="s">
        <v>35</v>
      </c>
      <c r="C27" s="402"/>
      <c r="D27" s="402"/>
      <c r="E27" s="402"/>
      <c r="F27" s="511"/>
    </row>
    <row r="28" spans="1:8" ht="39" customHeight="1" x14ac:dyDescent="0.2">
      <c r="A28" s="413">
        <v>4</v>
      </c>
      <c r="B28" s="401" t="s">
        <v>6</v>
      </c>
      <c r="C28" s="402"/>
      <c r="D28" s="402"/>
      <c r="E28" s="403"/>
      <c r="F28" s="418" t="s">
        <v>815</v>
      </c>
    </row>
    <row r="29" spans="1:8" x14ac:dyDescent="0.2">
      <c r="A29" s="413">
        <v>5</v>
      </c>
      <c r="B29" s="401" t="s">
        <v>7</v>
      </c>
      <c r="C29" s="402"/>
      <c r="D29" s="402"/>
      <c r="E29" s="403"/>
      <c r="F29" s="417"/>
    </row>
    <row r="30" spans="1:8" ht="15" x14ac:dyDescent="0.2">
      <c r="A30" s="414"/>
      <c r="B30" s="277"/>
      <c r="C30" s="277"/>
      <c r="D30" s="727" t="s">
        <v>865</v>
      </c>
      <c r="E30" s="726"/>
      <c r="F30" s="115">
        <v>1045</v>
      </c>
    </row>
    <row r="31" spans="1:8" s="37" customFormat="1" ht="13.5" x14ac:dyDescent="0.2">
      <c r="A31" s="278"/>
      <c r="B31" s="277"/>
      <c r="C31" s="279"/>
      <c r="D31" s="409"/>
      <c r="E31" s="409"/>
      <c r="F31" s="280"/>
      <c r="G31" s="6"/>
      <c r="H31" s="6"/>
    </row>
    <row r="32" spans="1:8" s="37" customFormat="1" ht="13.5" x14ac:dyDescent="0.2">
      <c r="A32" s="278"/>
      <c r="B32" s="277"/>
      <c r="C32" s="279"/>
      <c r="D32" s="253"/>
      <c r="E32" s="253"/>
      <c r="F32" s="280"/>
      <c r="G32" s="6"/>
      <c r="H32" s="6"/>
    </row>
    <row r="33" spans="1:6" x14ac:dyDescent="0.2">
      <c r="A33" s="229"/>
      <c r="B33" s="277"/>
      <c r="C33" s="277"/>
      <c r="D33" s="277"/>
      <c r="E33" s="232"/>
      <c r="F33" s="232"/>
    </row>
    <row r="34" spans="1:6" x14ac:dyDescent="0.2">
      <c r="A34" s="229"/>
      <c r="B34" s="277"/>
      <c r="C34" s="277"/>
      <c r="D34" s="277"/>
      <c r="E34" s="232"/>
      <c r="F34" s="232"/>
    </row>
    <row r="35" spans="1:6" x14ac:dyDescent="0.2">
      <c r="A35" s="229"/>
      <c r="B35" s="756" t="s">
        <v>36</v>
      </c>
      <c r="C35" s="756"/>
      <c r="D35" s="756"/>
      <c r="E35" s="756"/>
      <c r="F35" s="756"/>
    </row>
    <row r="36" spans="1:6" x14ac:dyDescent="0.2">
      <c r="A36" s="250"/>
      <c r="B36" s="250"/>
      <c r="C36" s="250"/>
      <c r="D36" s="250"/>
      <c r="E36" s="250"/>
      <c r="F36" s="251"/>
    </row>
    <row r="37" spans="1:6" ht="15" x14ac:dyDescent="0.2">
      <c r="A37" s="228">
        <v>1</v>
      </c>
      <c r="B37" s="680" t="s">
        <v>37</v>
      </c>
      <c r="C37" s="724"/>
      <c r="D37" s="706"/>
      <c r="E37" s="185" t="s">
        <v>8</v>
      </c>
      <c r="F37" s="184" t="s">
        <v>9</v>
      </c>
    </row>
    <row r="38" spans="1:6" ht="15" x14ac:dyDescent="0.2">
      <c r="A38" s="228" t="s">
        <v>27</v>
      </c>
      <c r="B38" s="690" t="s">
        <v>38</v>
      </c>
      <c r="C38" s="729"/>
      <c r="D38" s="730"/>
      <c r="E38" s="225"/>
      <c r="F38" s="115"/>
    </row>
    <row r="39" spans="1:6" ht="15" x14ac:dyDescent="0.2">
      <c r="A39" s="228" t="s">
        <v>28</v>
      </c>
      <c r="B39" s="690" t="s">
        <v>807</v>
      </c>
      <c r="C39" s="729"/>
      <c r="D39" s="730"/>
      <c r="E39" s="183"/>
      <c r="F39" s="115"/>
    </row>
    <row r="40" spans="1:6" ht="15" x14ac:dyDescent="0.2">
      <c r="A40" s="228" t="s">
        <v>29</v>
      </c>
      <c r="B40" s="731" t="s">
        <v>808</v>
      </c>
      <c r="C40" s="732"/>
      <c r="D40" s="733"/>
      <c r="E40" s="183"/>
      <c r="F40" s="115"/>
    </row>
    <row r="41" spans="1:6" ht="15" x14ac:dyDescent="0.2">
      <c r="A41" s="236" t="s">
        <v>30</v>
      </c>
      <c r="B41" s="690" t="s">
        <v>809</v>
      </c>
      <c r="C41" s="729"/>
      <c r="D41" s="730"/>
      <c r="E41" s="183"/>
      <c r="F41" s="237"/>
    </row>
    <row r="42" spans="1:6" ht="15" x14ac:dyDescent="0.2">
      <c r="A42" s="236" t="s">
        <v>42</v>
      </c>
      <c r="B42" s="734" t="s">
        <v>215</v>
      </c>
      <c r="C42" s="735"/>
      <c r="D42" s="736"/>
      <c r="E42" s="183"/>
      <c r="F42" s="115"/>
    </row>
    <row r="43" spans="1:6" x14ac:dyDescent="0.2">
      <c r="A43" s="228" t="s">
        <v>43</v>
      </c>
      <c r="B43" s="238" t="s">
        <v>11</v>
      </c>
      <c r="C43" s="239"/>
      <c r="D43" s="240"/>
      <c r="E43" s="183"/>
      <c r="F43" s="115"/>
    </row>
    <row r="44" spans="1:6" ht="15" x14ac:dyDescent="0.2">
      <c r="A44" s="710" t="s">
        <v>26</v>
      </c>
      <c r="B44" s="711"/>
      <c r="C44" s="711"/>
      <c r="D44" s="711"/>
      <c r="E44" s="712"/>
      <c r="F44" s="185">
        <f>SUM(F38:F43)</f>
        <v>0</v>
      </c>
    </row>
    <row r="45" spans="1:6" ht="13.5" x14ac:dyDescent="0.2">
      <c r="A45" s="278"/>
      <c r="B45" s="754"/>
      <c r="C45" s="771"/>
      <c r="D45" s="771"/>
      <c r="E45" s="771"/>
      <c r="F45" s="771"/>
    </row>
    <row r="46" spans="1:6" x14ac:dyDescent="0.2">
      <c r="A46" s="279"/>
      <c r="B46" s="279"/>
      <c r="C46" s="253"/>
      <c r="D46" s="253"/>
      <c r="E46" s="253"/>
      <c r="F46" s="249"/>
    </row>
    <row r="47" spans="1:6" ht="13.5" x14ac:dyDescent="0.2">
      <c r="A47" s="278"/>
      <c r="B47" s="754"/>
      <c r="C47" s="771"/>
      <c r="D47" s="771"/>
      <c r="E47" s="771"/>
      <c r="F47" s="771"/>
    </row>
    <row r="48" spans="1:6" x14ac:dyDescent="0.2">
      <c r="A48" s="250"/>
      <c r="B48" s="250"/>
      <c r="C48" s="250"/>
      <c r="D48" s="250"/>
      <c r="E48" s="250"/>
      <c r="F48" s="251"/>
    </row>
    <row r="49" spans="1:6" x14ac:dyDescent="0.2">
      <c r="A49" s="753" t="s">
        <v>183</v>
      </c>
      <c r="B49" s="753"/>
      <c r="C49" s="753"/>
      <c r="D49" s="753"/>
      <c r="E49" s="753"/>
      <c r="F49" s="753"/>
    </row>
    <row r="50" spans="1:6" x14ac:dyDescent="0.2">
      <c r="A50" s="281"/>
      <c r="B50" s="281"/>
      <c r="C50" s="281"/>
      <c r="D50" s="281"/>
      <c r="E50" s="281"/>
      <c r="F50" s="281"/>
    </row>
    <row r="51" spans="1:6" ht="15" x14ac:dyDescent="0.2">
      <c r="A51" s="708" t="s">
        <v>184</v>
      </c>
      <c r="B51" s="772"/>
      <c r="C51" s="772"/>
      <c r="D51" s="772"/>
      <c r="E51" s="772"/>
      <c r="F51" s="772"/>
    </row>
    <row r="52" spans="1:6" ht="15" x14ac:dyDescent="0.2">
      <c r="A52" s="228" t="s">
        <v>185</v>
      </c>
      <c r="B52" s="680" t="s">
        <v>187</v>
      </c>
      <c r="C52" s="724"/>
      <c r="D52" s="706"/>
      <c r="E52" s="184" t="s">
        <v>8</v>
      </c>
      <c r="F52" s="185" t="s">
        <v>9</v>
      </c>
    </row>
    <row r="53" spans="1:6" ht="15" x14ac:dyDescent="0.2">
      <c r="A53" s="228" t="s">
        <v>27</v>
      </c>
      <c r="B53" s="690" t="s">
        <v>186</v>
      </c>
      <c r="C53" s="691"/>
      <c r="D53" s="773"/>
      <c r="E53" s="183"/>
      <c r="F53" s="115"/>
    </row>
    <row r="54" spans="1:6" ht="15" x14ac:dyDescent="0.2">
      <c r="A54" s="228" t="s">
        <v>28</v>
      </c>
      <c r="B54" s="690" t="s">
        <v>233</v>
      </c>
      <c r="C54" s="691"/>
      <c r="D54" s="773"/>
      <c r="E54" s="183"/>
      <c r="F54" s="115"/>
    </row>
    <row r="55" spans="1:6" ht="15" x14ac:dyDescent="0.2">
      <c r="A55" s="228"/>
      <c r="B55" s="680" t="s">
        <v>61</v>
      </c>
      <c r="C55" s="757"/>
      <c r="D55" s="758"/>
      <c r="E55" s="183">
        <f>SUM(E53:E54)</f>
        <v>0</v>
      </c>
      <c r="F55" s="185">
        <f>SUM(F53:F54)</f>
        <v>0</v>
      </c>
    </row>
    <row r="56" spans="1:6" x14ac:dyDescent="0.2">
      <c r="A56" s="228" t="s">
        <v>29</v>
      </c>
      <c r="B56" s="676" t="s">
        <v>205</v>
      </c>
      <c r="C56" s="676"/>
      <c r="D56" s="676"/>
      <c r="E56" s="183">
        <f>E55*E70</f>
        <v>0</v>
      </c>
      <c r="F56" s="115">
        <f>E56*$F$44</f>
        <v>0</v>
      </c>
    </row>
    <row r="57" spans="1:6" x14ac:dyDescent="0.2">
      <c r="A57" s="680" t="s">
        <v>56</v>
      </c>
      <c r="B57" s="681"/>
      <c r="C57" s="681"/>
      <c r="D57" s="681"/>
      <c r="E57" s="186">
        <f>SUM(E55:E56)</f>
        <v>0</v>
      </c>
      <c r="F57" s="185">
        <f>SUM(F55:F56)</f>
        <v>0</v>
      </c>
    </row>
    <row r="58" spans="1:6" ht="13.5" x14ac:dyDescent="0.2">
      <c r="A58" s="278"/>
      <c r="B58" s="754"/>
      <c r="C58" s="771"/>
      <c r="D58" s="771"/>
      <c r="E58" s="771"/>
      <c r="F58" s="771"/>
    </row>
    <row r="59" spans="1:6" x14ac:dyDescent="0.2">
      <c r="A59" s="229"/>
      <c r="B59" s="230"/>
      <c r="C59" s="230"/>
      <c r="D59" s="230"/>
      <c r="E59" s="231"/>
      <c r="F59" s="232"/>
    </row>
    <row r="60" spans="1:6" ht="28.5" customHeight="1" x14ac:dyDescent="0.2">
      <c r="A60" s="708" t="s">
        <v>234</v>
      </c>
      <c r="B60" s="772"/>
      <c r="C60" s="772"/>
      <c r="D60" s="772"/>
      <c r="E60" s="772"/>
      <c r="F60" s="772"/>
    </row>
    <row r="61" spans="1:6" x14ac:dyDescent="0.2">
      <c r="A61" s="184" t="s">
        <v>188</v>
      </c>
      <c r="B61" s="689" t="s">
        <v>207</v>
      </c>
      <c r="C61" s="689"/>
      <c r="D61" s="689"/>
      <c r="E61" s="184" t="s">
        <v>8</v>
      </c>
      <c r="F61" s="185" t="s">
        <v>9</v>
      </c>
    </row>
    <row r="62" spans="1:6" x14ac:dyDescent="0.2">
      <c r="A62" s="228" t="s">
        <v>27</v>
      </c>
      <c r="B62" s="669" t="s">
        <v>208</v>
      </c>
      <c r="C62" s="669"/>
      <c r="D62" s="669"/>
      <c r="E62" s="183"/>
      <c r="F62" s="115"/>
    </row>
    <row r="63" spans="1:6" x14ac:dyDescent="0.2">
      <c r="A63" s="228" t="s">
        <v>28</v>
      </c>
      <c r="B63" s="669" t="s">
        <v>18</v>
      </c>
      <c r="C63" s="669"/>
      <c r="D63" s="669"/>
      <c r="E63" s="183"/>
      <c r="F63" s="115"/>
    </row>
    <row r="64" spans="1:6" ht="13.5" x14ac:dyDescent="0.2">
      <c r="A64" s="228" t="s">
        <v>29</v>
      </c>
      <c r="B64" s="669" t="s">
        <v>204</v>
      </c>
      <c r="C64" s="669"/>
      <c r="D64" s="669"/>
      <c r="E64" s="183"/>
      <c r="F64" s="115"/>
    </row>
    <row r="65" spans="1:8" x14ac:dyDescent="0.2">
      <c r="A65" s="228" t="s">
        <v>30</v>
      </c>
      <c r="B65" s="669" t="s">
        <v>13</v>
      </c>
      <c r="C65" s="669"/>
      <c r="D65" s="669"/>
      <c r="E65" s="183"/>
      <c r="F65" s="115"/>
    </row>
    <row r="66" spans="1:8" x14ac:dyDescent="0.2">
      <c r="A66" s="228" t="s">
        <v>42</v>
      </c>
      <c r="B66" s="669" t="s">
        <v>235</v>
      </c>
      <c r="C66" s="669"/>
      <c r="D66" s="669"/>
      <c r="E66" s="183"/>
      <c r="F66" s="115"/>
    </row>
    <row r="67" spans="1:8" ht="15" x14ac:dyDescent="0.2">
      <c r="A67" s="228" t="s">
        <v>43</v>
      </c>
      <c r="B67" s="690" t="s">
        <v>190</v>
      </c>
      <c r="C67" s="729"/>
      <c r="D67" s="730"/>
      <c r="E67" s="183"/>
      <c r="F67" s="115"/>
    </row>
    <row r="68" spans="1:8" x14ac:dyDescent="0.2">
      <c r="A68" s="228" t="s">
        <v>44</v>
      </c>
      <c r="B68" s="669" t="s">
        <v>15</v>
      </c>
      <c r="C68" s="669"/>
      <c r="D68" s="669"/>
      <c r="E68" s="183"/>
      <c r="F68" s="115"/>
    </row>
    <row r="69" spans="1:8" x14ac:dyDescent="0.2">
      <c r="A69" s="228" t="s">
        <v>45</v>
      </c>
      <c r="B69" s="669" t="s">
        <v>16</v>
      </c>
      <c r="C69" s="669"/>
      <c r="D69" s="669"/>
      <c r="E69" s="183"/>
      <c r="F69" s="115"/>
    </row>
    <row r="70" spans="1:8" x14ac:dyDescent="0.2">
      <c r="A70" s="689" t="s">
        <v>56</v>
      </c>
      <c r="B70" s="689"/>
      <c r="C70" s="689"/>
      <c r="D70" s="689"/>
      <c r="E70" s="186">
        <f>SUM(E62:E69)</f>
        <v>0</v>
      </c>
      <c r="F70" s="185">
        <f>SUM(F62:F69)</f>
        <v>0</v>
      </c>
    </row>
    <row r="71" spans="1:8" s="37" customFormat="1" ht="13.5" x14ac:dyDescent="0.2">
      <c r="A71" s="282"/>
      <c r="B71" s="768"/>
      <c r="C71" s="769"/>
      <c r="D71" s="769"/>
      <c r="E71" s="769"/>
      <c r="F71" s="769"/>
      <c r="G71" s="6"/>
      <c r="H71" s="6"/>
    </row>
    <row r="72" spans="1:8" s="37" customFormat="1" ht="13.5" x14ac:dyDescent="0.2">
      <c r="A72" s="282"/>
      <c r="B72" s="754"/>
      <c r="C72" s="770"/>
      <c r="D72" s="770"/>
      <c r="E72" s="770"/>
      <c r="F72" s="770"/>
      <c r="G72" s="6"/>
      <c r="H72" s="6"/>
    </row>
    <row r="73" spans="1:8" x14ac:dyDescent="0.2">
      <c r="A73" s="229"/>
      <c r="B73" s="230"/>
      <c r="C73" s="230"/>
      <c r="D73" s="230"/>
      <c r="E73" s="231"/>
      <c r="F73" s="232"/>
    </row>
    <row r="74" spans="1:8" ht="15" x14ac:dyDescent="0.2">
      <c r="A74" s="704" t="s">
        <v>193</v>
      </c>
      <c r="B74" s="705"/>
      <c r="C74" s="705"/>
      <c r="D74" s="705"/>
      <c r="E74" s="705"/>
      <c r="F74" s="705"/>
    </row>
    <row r="75" spans="1:8" x14ac:dyDescent="0.2">
      <c r="A75" s="414"/>
      <c r="B75" s="408"/>
      <c r="C75" s="408"/>
      <c r="D75" s="408"/>
      <c r="E75" s="231"/>
      <c r="F75" s="232"/>
    </row>
    <row r="76" spans="1:8" ht="15" x14ac:dyDescent="0.2">
      <c r="A76" s="400" t="s">
        <v>191</v>
      </c>
      <c r="B76" s="680" t="s">
        <v>47</v>
      </c>
      <c r="C76" s="706"/>
      <c r="D76" s="400" t="s">
        <v>173</v>
      </c>
      <c r="E76" s="400" t="s">
        <v>174</v>
      </c>
      <c r="F76" s="185" t="s">
        <v>9</v>
      </c>
    </row>
    <row r="77" spans="1:8" x14ac:dyDescent="0.2">
      <c r="A77" s="413" t="s">
        <v>27</v>
      </c>
      <c r="B77" s="690" t="s">
        <v>12</v>
      </c>
      <c r="C77" s="691"/>
      <c r="D77" s="234"/>
      <c r="E77" s="235"/>
      <c r="F77" s="115"/>
    </row>
    <row r="78" spans="1:8" x14ac:dyDescent="0.2">
      <c r="A78" s="413" t="s">
        <v>28</v>
      </c>
      <c r="B78" s="690" t="s">
        <v>216</v>
      </c>
      <c r="C78" s="691"/>
      <c r="D78" s="234"/>
      <c r="E78" s="235"/>
      <c r="F78" s="115"/>
    </row>
    <row r="79" spans="1:8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6"/>
      <c r="H79" s="6"/>
    </row>
    <row r="80" spans="1:8" x14ac:dyDescent="0.2">
      <c r="A80" s="413" t="s">
        <v>30</v>
      </c>
      <c r="B80" s="690" t="s">
        <v>158</v>
      </c>
      <c r="C80" s="691"/>
      <c r="D80" s="691"/>
      <c r="E80" s="692"/>
      <c r="F80" s="115"/>
    </row>
    <row r="81" spans="1:6" x14ac:dyDescent="0.2">
      <c r="A81" s="413" t="s">
        <v>42</v>
      </c>
      <c r="B81" s="690" t="s">
        <v>149</v>
      </c>
      <c r="C81" s="691"/>
      <c r="D81" s="691"/>
      <c r="E81" s="692"/>
      <c r="F81" s="115"/>
    </row>
    <row r="82" spans="1:6" x14ac:dyDescent="0.2">
      <c r="A82" s="228" t="s">
        <v>43</v>
      </c>
      <c r="B82" s="690" t="s">
        <v>48</v>
      </c>
      <c r="C82" s="691"/>
      <c r="D82" s="691"/>
      <c r="E82" s="692"/>
      <c r="F82" s="115"/>
    </row>
    <row r="83" spans="1:6" x14ac:dyDescent="0.2">
      <c r="A83" s="228" t="s">
        <v>44</v>
      </c>
      <c r="B83" s="690" t="s">
        <v>11</v>
      </c>
      <c r="C83" s="691"/>
      <c r="D83" s="691"/>
      <c r="E83" s="692"/>
      <c r="F83" s="115"/>
    </row>
    <row r="84" spans="1:6" x14ac:dyDescent="0.2">
      <c r="A84" s="689" t="s">
        <v>56</v>
      </c>
      <c r="B84" s="689"/>
      <c r="C84" s="689"/>
      <c r="D84" s="689"/>
      <c r="E84" s="689"/>
      <c r="F84" s="185">
        <f>SUM(F77:F83)</f>
        <v>0</v>
      </c>
    </row>
    <row r="85" spans="1:6" ht="15" x14ac:dyDescent="0.2">
      <c r="A85" s="283"/>
      <c r="B85" s="765"/>
      <c r="C85" s="766"/>
      <c r="D85" s="766"/>
      <c r="E85" s="766"/>
      <c r="F85" s="766"/>
    </row>
    <row r="86" spans="1:6" ht="15" x14ac:dyDescent="0.2">
      <c r="A86" s="283"/>
      <c r="B86" s="767"/>
      <c r="C86" s="705"/>
      <c r="D86" s="705"/>
      <c r="E86" s="705"/>
      <c r="F86" s="705"/>
    </row>
    <row r="87" spans="1:6" x14ac:dyDescent="0.2">
      <c r="A87" s="283"/>
      <c r="B87" s="759"/>
      <c r="C87" s="760"/>
      <c r="D87" s="760"/>
      <c r="E87" s="760"/>
      <c r="F87" s="760"/>
    </row>
    <row r="88" spans="1:6" x14ac:dyDescent="0.2">
      <c r="A88" s="253"/>
      <c r="B88" s="253"/>
      <c r="C88" s="253"/>
      <c r="D88" s="253"/>
      <c r="E88" s="253"/>
      <c r="F88" s="249"/>
    </row>
    <row r="89" spans="1:6" x14ac:dyDescent="0.2">
      <c r="A89" s="761" t="s">
        <v>211</v>
      </c>
      <c r="B89" s="761"/>
      <c r="C89" s="761"/>
      <c r="D89" s="761"/>
      <c r="E89" s="761"/>
      <c r="F89" s="761"/>
    </row>
    <row r="90" spans="1:6" x14ac:dyDescent="0.2">
      <c r="A90" s="680" t="s">
        <v>192</v>
      </c>
      <c r="B90" s="681"/>
      <c r="C90" s="681"/>
      <c r="D90" s="681"/>
      <c r="E90" s="682"/>
      <c r="F90" s="185" t="s">
        <v>9</v>
      </c>
    </row>
    <row r="91" spans="1:6" x14ac:dyDescent="0.2">
      <c r="A91" s="228" t="s">
        <v>185</v>
      </c>
      <c r="B91" s="762" t="s">
        <v>187</v>
      </c>
      <c r="C91" s="763"/>
      <c r="D91" s="763"/>
      <c r="E91" s="764"/>
      <c r="F91" s="185">
        <f>F57</f>
        <v>0</v>
      </c>
    </row>
    <row r="92" spans="1:6" x14ac:dyDescent="0.2">
      <c r="A92" s="228" t="s">
        <v>188</v>
      </c>
      <c r="B92" s="762" t="s">
        <v>189</v>
      </c>
      <c r="C92" s="763"/>
      <c r="D92" s="763"/>
      <c r="E92" s="764"/>
      <c r="F92" s="185">
        <f>F70</f>
        <v>0</v>
      </c>
    </row>
    <row r="93" spans="1:6" x14ac:dyDescent="0.2">
      <c r="A93" s="228" t="s">
        <v>191</v>
      </c>
      <c r="B93" s="762" t="s">
        <v>47</v>
      </c>
      <c r="C93" s="763"/>
      <c r="D93" s="763"/>
      <c r="E93" s="764"/>
      <c r="F93" s="185">
        <f>F84</f>
        <v>0</v>
      </c>
    </row>
    <row r="94" spans="1:6" x14ac:dyDescent="0.2">
      <c r="A94" s="680" t="s">
        <v>56</v>
      </c>
      <c r="B94" s="681"/>
      <c r="C94" s="681"/>
      <c r="D94" s="681"/>
      <c r="E94" s="682"/>
      <c r="F94" s="185">
        <f>SUM(F91:F93)</f>
        <v>0</v>
      </c>
    </row>
    <row r="95" spans="1:6" x14ac:dyDescent="0.2">
      <c r="A95" s="253"/>
      <c r="B95" s="253"/>
      <c r="C95" s="253"/>
      <c r="D95" s="253"/>
      <c r="E95" s="253"/>
      <c r="F95" s="249"/>
    </row>
    <row r="96" spans="1:6" x14ac:dyDescent="0.2">
      <c r="A96" s="253"/>
      <c r="B96" s="253"/>
      <c r="C96" s="253"/>
      <c r="D96" s="253"/>
      <c r="E96" s="253"/>
      <c r="F96" s="249"/>
    </row>
    <row r="97" spans="1:6" x14ac:dyDescent="0.2">
      <c r="A97" s="756" t="s">
        <v>217</v>
      </c>
      <c r="B97" s="756"/>
      <c r="C97" s="756"/>
      <c r="D97" s="756"/>
      <c r="E97" s="756"/>
      <c r="F97" s="756"/>
    </row>
    <row r="98" spans="1:6" x14ac:dyDescent="0.2">
      <c r="A98" s="250"/>
      <c r="B98" s="250"/>
      <c r="C98" s="250"/>
      <c r="D98" s="250"/>
      <c r="E98" s="250"/>
      <c r="F98" s="251"/>
    </row>
    <row r="99" spans="1:6" x14ac:dyDescent="0.2">
      <c r="A99" s="184">
        <v>3</v>
      </c>
      <c r="B99" s="689" t="s">
        <v>67</v>
      </c>
      <c r="C99" s="689"/>
      <c r="D99" s="689"/>
      <c r="E99" s="184" t="s">
        <v>8</v>
      </c>
      <c r="F99" s="185" t="s">
        <v>9</v>
      </c>
    </row>
    <row r="100" spans="1:6" x14ac:dyDescent="0.2">
      <c r="A100" s="228" t="s">
        <v>27</v>
      </c>
      <c r="B100" s="669" t="s">
        <v>218</v>
      </c>
      <c r="C100" s="669"/>
      <c r="D100" s="669"/>
      <c r="E100" s="183"/>
      <c r="F100" s="115"/>
    </row>
    <row r="101" spans="1:6" x14ac:dyDescent="0.2">
      <c r="A101" s="228" t="s">
        <v>28</v>
      </c>
      <c r="B101" s="676" t="s">
        <v>219</v>
      </c>
      <c r="C101" s="676"/>
      <c r="D101" s="676"/>
      <c r="E101" s="183"/>
      <c r="F101" s="115"/>
    </row>
    <row r="102" spans="1:6" x14ac:dyDescent="0.2">
      <c r="A102" s="228" t="s">
        <v>29</v>
      </c>
      <c r="B102" s="676" t="s">
        <v>220</v>
      </c>
      <c r="C102" s="676"/>
      <c r="D102" s="676"/>
      <c r="E102" s="183"/>
      <c r="F102" s="115"/>
    </row>
    <row r="103" spans="1:6" x14ac:dyDescent="0.2">
      <c r="A103" s="228" t="s">
        <v>30</v>
      </c>
      <c r="B103" s="676" t="s">
        <v>221</v>
      </c>
      <c r="C103" s="676"/>
      <c r="D103" s="676"/>
      <c r="E103" s="183"/>
      <c r="F103" s="115"/>
    </row>
    <row r="104" spans="1:6" x14ac:dyDescent="0.2">
      <c r="A104" s="228" t="s">
        <v>42</v>
      </c>
      <c r="B104" s="676" t="s">
        <v>236</v>
      </c>
      <c r="C104" s="676"/>
      <c r="D104" s="676"/>
      <c r="E104" s="183"/>
      <c r="F104" s="115"/>
    </row>
    <row r="105" spans="1:6" x14ac:dyDescent="0.2">
      <c r="A105" s="228" t="s">
        <v>43</v>
      </c>
      <c r="B105" s="677" t="s">
        <v>222</v>
      </c>
      <c r="C105" s="678"/>
      <c r="D105" s="679"/>
      <c r="E105" s="183"/>
      <c r="F105" s="115"/>
    </row>
    <row r="106" spans="1:6" x14ac:dyDescent="0.2">
      <c r="A106" s="680" t="s">
        <v>56</v>
      </c>
      <c r="B106" s="681"/>
      <c r="C106" s="681"/>
      <c r="D106" s="682"/>
      <c r="E106" s="186">
        <f>SUM(E100:E105)</f>
        <v>0</v>
      </c>
      <c r="F106" s="185">
        <f>SUM(F100:F105)</f>
        <v>0</v>
      </c>
    </row>
    <row r="107" spans="1:6" x14ac:dyDescent="0.2">
      <c r="A107" s="253"/>
      <c r="B107" s="253"/>
      <c r="C107" s="253"/>
      <c r="D107" s="253"/>
      <c r="E107" s="253"/>
      <c r="F107" s="249"/>
    </row>
    <row r="108" spans="1:6" x14ac:dyDescent="0.2">
      <c r="A108" s="253"/>
      <c r="B108" s="253"/>
      <c r="C108" s="253"/>
      <c r="D108" s="253"/>
      <c r="E108" s="253"/>
      <c r="F108" s="249"/>
    </row>
    <row r="109" spans="1:6" x14ac:dyDescent="0.2">
      <c r="A109" s="756" t="s">
        <v>223</v>
      </c>
      <c r="B109" s="756"/>
      <c r="C109" s="756"/>
      <c r="D109" s="756"/>
      <c r="E109" s="756"/>
      <c r="F109" s="756"/>
    </row>
    <row r="110" spans="1:6" x14ac:dyDescent="0.2">
      <c r="A110" s="250"/>
      <c r="B110" s="250"/>
      <c r="C110" s="250"/>
      <c r="D110" s="250"/>
      <c r="E110" s="250"/>
      <c r="F110" s="252"/>
    </row>
    <row r="111" spans="1:6" x14ac:dyDescent="0.2">
      <c r="A111" s="756" t="s">
        <v>237</v>
      </c>
      <c r="B111" s="756"/>
      <c r="C111" s="756"/>
      <c r="D111" s="756"/>
      <c r="E111" s="756"/>
      <c r="F111" s="756"/>
    </row>
    <row r="112" spans="1:6" x14ac:dyDescent="0.2">
      <c r="A112" s="253"/>
      <c r="B112" s="253"/>
      <c r="C112" s="253"/>
      <c r="D112" s="253"/>
      <c r="E112" s="253"/>
      <c r="F112" s="253"/>
    </row>
    <row r="113" spans="1:9" x14ac:dyDescent="0.2">
      <c r="A113" s="184" t="s">
        <v>55</v>
      </c>
      <c r="B113" s="745" t="s">
        <v>238</v>
      </c>
      <c r="C113" s="746"/>
      <c r="D113" s="747"/>
      <c r="E113" s="184" t="s">
        <v>8</v>
      </c>
      <c r="F113" s="185" t="s">
        <v>9</v>
      </c>
    </row>
    <row r="114" spans="1:9" x14ac:dyDescent="0.2">
      <c r="A114" s="228" t="s">
        <v>27</v>
      </c>
      <c r="B114" s="677" t="s">
        <v>239</v>
      </c>
      <c r="C114" s="678"/>
      <c r="D114" s="679"/>
      <c r="E114" s="3"/>
      <c r="F114" s="115"/>
    </row>
    <row r="115" spans="1:9" x14ac:dyDescent="0.2">
      <c r="A115" s="228" t="s">
        <v>28</v>
      </c>
      <c r="B115" s="677" t="s">
        <v>240</v>
      </c>
      <c r="C115" s="678"/>
      <c r="D115" s="679"/>
      <c r="E115" s="183"/>
      <c r="F115" s="115"/>
    </row>
    <row r="116" spans="1:9" x14ac:dyDescent="0.2">
      <c r="A116" s="228" t="s">
        <v>29</v>
      </c>
      <c r="B116" s="677" t="s">
        <v>241</v>
      </c>
      <c r="C116" s="678"/>
      <c r="D116" s="679"/>
      <c r="E116" s="183"/>
      <c r="F116" s="115"/>
      <c r="I116" s="27"/>
    </row>
    <row r="117" spans="1:9" x14ac:dyDescent="0.2">
      <c r="A117" s="228" t="s">
        <v>30</v>
      </c>
      <c r="B117" s="676" t="s">
        <v>242</v>
      </c>
      <c r="C117" s="676"/>
      <c r="D117" s="676"/>
      <c r="E117" s="183"/>
      <c r="F117" s="115"/>
    </row>
    <row r="118" spans="1:9" x14ac:dyDescent="0.2">
      <c r="A118" s="228" t="s">
        <v>42</v>
      </c>
      <c r="B118" s="690" t="s">
        <v>243</v>
      </c>
      <c r="C118" s="691"/>
      <c r="D118" s="692"/>
      <c r="E118" s="183"/>
      <c r="F118" s="115"/>
      <c r="I118" s="27"/>
    </row>
    <row r="119" spans="1:9" x14ac:dyDescent="0.2">
      <c r="A119" s="228" t="s">
        <v>43</v>
      </c>
      <c r="B119" s="677" t="s">
        <v>244</v>
      </c>
      <c r="C119" s="678"/>
      <c r="D119" s="679"/>
      <c r="E119" s="183"/>
      <c r="F119" s="115"/>
    </row>
    <row r="120" spans="1:9" ht="15" x14ac:dyDescent="0.2">
      <c r="A120" s="236"/>
      <c r="B120" s="680" t="s">
        <v>61</v>
      </c>
      <c r="C120" s="757"/>
      <c r="D120" s="758"/>
      <c r="E120" s="183">
        <f>SUM(E114:E119)</f>
        <v>0</v>
      </c>
      <c r="F120" s="185">
        <f>SUM(F114:F119)</f>
        <v>0</v>
      </c>
    </row>
    <row r="121" spans="1:9" ht="13.5" x14ac:dyDescent="0.2">
      <c r="A121" s="282"/>
      <c r="B121" s="754"/>
      <c r="C121" s="755"/>
      <c r="D121" s="755"/>
      <c r="E121" s="755"/>
      <c r="F121" s="755"/>
    </row>
    <row r="122" spans="1:9" ht="13.5" x14ac:dyDescent="0.2">
      <c r="A122" s="282"/>
      <c r="B122" s="754"/>
      <c r="C122" s="755"/>
      <c r="D122" s="755"/>
      <c r="E122" s="755"/>
      <c r="F122" s="755"/>
    </row>
    <row r="123" spans="1:9" x14ac:dyDescent="0.2">
      <c r="A123" s="253"/>
      <c r="B123" s="253"/>
      <c r="C123" s="253"/>
      <c r="D123" s="253"/>
      <c r="E123" s="253"/>
      <c r="F123" s="249"/>
    </row>
    <row r="124" spans="1:9" x14ac:dyDescent="0.2">
      <c r="A124" s="756" t="s">
        <v>245</v>
      </c>
      <c r="B124" s="756"/>
      <c r="C124" s="756"/>
      <c r="D124" s="756"/>
      <c r="E124" s="756"/>
      <c r="F124" s="756"/>
    </row>
    <row r="125" spans="1:9" x14ac:dyDescent="0.2">
      <c r="A125" s="250"/>
      <c r="B125" s="250"/>
      <c r="C125" s="250"/>
      <c r="D125" s="250"/>
      <c r="E125" s="250"/>
      <c r="F125" s="252"/>
    </row>
    <row r="126" spans="1:9" x14ac:dyDescent="0.2">
      <c r="A126" s="184" t="s">
        <v>58</v>
      </c>
      <c r="B126" s="745" t="s">
        <v>246</v>
      </c>
      <c r="C126" s="746"/>
      <c r="D126" s="747"/>
      <c r="E126" s="184" t="s">
        <v>8</v>
      </c>
      <c r="F126" s="185" t="s">
        <v>9</v>
      </c>
    </row>
    <row r="127" spans="1:9" x14ac:dyDescent="0.2">
      <c r="A127" s="228" t="s">
        <v>27</v>
      </c>
      <c r="B127" s="676" t="s">
        <v>247</v>
      </c>
      <c r="C127" s="676"/>
      <c r="D127" s="676"/>
      <c r="E127" s="183"/>
      <c r="F127" s="115"/>
    </row>
    <row r="128" spans="1:9" x14ac:dyDescent="0.2">
      <c r="A128" s="680" t="s">
        <v>61</v>
      </c>
      <c r="B128" s="681"/>
      <c r="C128" s="681"/>
      <c r="D128" s="681"/>
      <c r="E128" s="186">
        <f>E127</f>
        <v>0</v>
      </c>
      <c r="F128" s="185">
        <f>F127</f>
        <v>0</v>
      </c>
    </row>
    <row r="129" spans="1:6" ht="13.5" x14ac:dyDescent="0.2">
      <c r="A129" s="282"/>
      <c r="B129" s="754"/>
      <c r="C129" s="755"/>
      <c r="D129" s="755"/>
      <c r="E129" s="755"/>
      <c r="F129" s="755"/>
    </row>
    <row r="130" spans="1:6" x14ac:dyDescent="0.2">
      <c r="A130" s="250"/>
      <c r="B130" s="250"/>
      <c r="C130" s="250"/>
      <c r="D130" s="250"/>
      <c r="E130" s="250"/>
      <c r="F130" s="251"/>
    </row>
    <row r="131" spans="1:6" x14ac:dyDescent="0.2">
      <c r="A131" s="744" t="s">
        <v>224</v>
      </c>
      <c r="B131" s="744"/>
      <c r="C131" s="744"/>
      <c r="D131" s="744"/>
      <c r="E131" s="744"/>
      <c r="F131" s="744"/>
    </row>
    <row r="132" spans="1:6" x14ac:dyDescent="0.2">
      <c r="A132" s="253"/>
      <c r="B132" s="250"/>
      <c r="C132" s="250"/>
      <c r="D132" s="250"/>
      <c r="E132" s="250"/>
      <c r="F132" s="251"/>
    </row>
    <row r="133" spans="1:6" x14ac:dyDescent="0.2">
      <c r="A133" s="184">
        <v>4</v>
      </c>
      <c r="B133" s="680" t="s">
        <v>225</v>
      </c>
      <c r="C133" s="681"/>
      <c r="D133" s="681"/>
      <c r="E133" s="682"/>
      <c r="F133" s="185" t="s">
        <v>9</v>
      </c>
    </row>
    <row r="134" spans="1:6" x14ac:dyDescent="0.2">
      <c r="A134" s="254" t="s">
        <v>55</v>
      </c>
      <c r="B134" s="690" t="s">
        <v>238</v>
      </c>
      <c r="C134" s="691"/>
      <c r="D134" s="691"/>
      <c r="E134" s="692"/>
      <c r="F134" s="115">
        <f>F120</f>
        <v>0</v>
      </c>
    </row>
    <row r="135" spans="1:6" x14ac:dyDescent="0.2">
      <c r="A135" s="254" t="s">
        <v>58</v>
      </c>
      <c r="B135" s="690" t="s">
        <v>246</v>
      </c>
      <c r="C135" s="691"/>
      <c r="D135" s="691"/>
      <c r="E135" s="692"/>
      <c r="F135" s="115">
        <f>F128</f>
        <v>0</v>
      </c>
    </row>
    <row r="136" spans="1:6" x14ac:dyDescent="0.2">
      <c r="A136" s="680" t="s">
        <v>56</v>
      </c>
      <c r="B136" s="681"/>
      <c r="C136" s="681"/>
      <c r="D136" s="681"/>
      <c r="E136" s="682"/>
      <c r="F136" s="185">
        <f>SUM(F134:F135)</f>
        <v>0</v>
      </c>
    </row>
    <row r="137" spans="1:6" x14ac:dyDescent="0.2">
      <c r="A137" s="250"/>
      <c r="B137" s="250"/>
      <c r="C137" s="250"/>
      <c r="D137" s="250"/>
      <c r="E137" s="250"/>
      <c r="F137" s="251"/>
    </row>
    <row r="138" spans="1:6" x14ac:dyDescent="0.2">
      <c r="A138" s="250"/>
      <c r="B138" s="250"/>
      <c r="C138" s="250"/>
      <c r="D138" s="250"/>
      <c r="E138" s="250"/>
      <c r="F138" s="251"/>
    </row>
    <row r="139" spans="1:6" x14ac:dyDescent="0.2">
      <c r="A139" s="753" t="s">
        <v>194</v>
      </c>
      <c r="B139" s="753"/>
      <c r="C139" s="753"/>
      <c r="D139" s="753"/>
      <c r="E139" s="753"/>
      <c r="F139" s="753"/>
    </row>
    <row r="140" spans="1:6" x14ac:dyDescent="0.2">
      <c r="A140" s="250"/>
      <c r="B140" s="250"/>
      <c r="C140" s="250"/>
      <c r="D140" s="250"/>
      <c r="E140" s="250"/>
      <c r="F140" s="251"/>
    </row>
    <row r="141" spans="1:6" x14ac:dyDescent="0.2">
      <c r="A141" s="228">
        <v>5</v>
      </c>
      <c r="B141" s="680" t="s">
        <v>25</v>
      </c>
      <c r="C141" s="681"/>
      <c r="D141" s="681"/>
      <c r="E141" s="682"/>
      <c r="F141" s="185" t="s">
        <v>9</v>
      </c>
    </row>
    <row r="142" spans="1:6" x14ac:dyDescent="0.2">
      <c r="A142" s="228" t="s">
        <v>27</v>
      </c>
      <c r="B142" s="690" t="s">
        <v>104</v>
      </c>
      <c r="C142" s="691"/>
      <c r="D142" s="691"/>
      <c r="E142" s="692"/>
      <c r="F142" s="115">
        <f>SUM('(VI) Uniforme '!Y19)</f>
        <v>0</v>
      </c>
    </row>
    <row r="143" spans="1:6" x14ac:dyDescent="0.2">
      <c r="A143" s="228" t="s">
        <v>28</v>
      </c>
      <c r="B143" s="690" t="s">
        <v>421</v>
      </c>
      <c r="C143" s="691"/>
      <c r="D143" s="691"/>
      <c r="E143" s="692"/>
      <c r="F143" s="115">
        <f>SUM('(IV) Ferramentas '!J65:K65)</f>
        <v>0</v>
      </c>
    </row>
    <row r="144" spans="1:6" x14ac:dyDescent="0.2">
      <c r="A144" s="228" t="s">
        <v>29</v>
      </c>
      <c r="B144" s="690" t="s">
        <v>52</v>
      </c>
      <c r="C144" s="691"/>
      <c r="D144" s="691"/>
      <c r="E144" s="692"/>
      <c r="F144" s="115">
        <f>SUM('(V) Equipamentos'!I10:J10)</f>
        <v>0</v>
      </c>
    </row>
    <row r="145" spans="1:6" x14ac:dyDescent="0.2">
      <c r="A145" s="228" t="s">
        <v>30</v>
      </c>
      <c r="B145" s="690" t="s">
        <v>911</v>
      </c>
      <c r="C145" s="691"/>
      <c r="D145" s="691"/>
      <c r="E145" s="692"/>
      <c r="F145" s="115">
        <f>SUM('(VII) EPI'!H28:I28)</f>
        <v>0</v>
      </c>
    </row>
    <row r="146" spans="1:6" x14ac:dyDescent="0.2">
      <c r="A146" s="680" t="s">
        <v>56</v>
      </c>
      <c r="B146" s="681"/>
      <c r="C146" s="681"/>
      <c r="D146" s="681"/>
      <c r="E146" s="682"/>
      <c r="F146" s="185">
        <f>SUM(F142:F145)</f>
        <v>0</v>
      </c>
    </row>
    <row r="147" spans="1:6" ht="13.5" x14ac:dyDescent="0.2">
      <c r="A147" s="282"/>
      <c r="B147" s="284"/>
      <c r="C147" s="250"/>
      <c r="D147" s="250"/>
      <c r="E147" s="250"/>
      <c r="F147" s="251"/>
    </row>
    <row r="148" spans="1:6" x14ac:dyDescent="0.2">
      <c r="A148" s="250"/>
      <c r="B148" s="250"/>
      <c r="C148" s="250"/>
      <c r="D148" s="250"/>
      <c r="E148" s="250"/>
      <c r="F148" s="251"/>
    </row>
    <row r="149" spans="1:6" x14ac:dyDescent="0.2">
      <c r="A149" s="744" t="s">
        <v>195</v>
      </c>
      <c r="B149" s="744"/>
      <c r="C149" s="744"/>
      <c r="D149" s="744"/>
      <c r="E149" s="744"/>
      <c r="F149" s="744"/>
    </row>
    <row r="150" spans="1:6" x14ac:dyDescent="0.2">
      <c r="A150" s="250"/>
      <c r="B150" s="250"/>
      <c r="C150" s="250"/>
      <c r="D150" s="250"/>
      <c r="E150" s="250"/>
      <c r="F150" s="251"/>
    </row>
    <row r="151" spans="1:6" x14ac:dyDescent="0.2">
      <c r="A151" s="184">
        <v>6</v>
      </c>
      <c r="B151" s="689" t="s">
        <v>80</v>
      </c>
      <c r="C151" s="689"/>
      <c r="D151" s="689"/>
      <c r="E151" s="184" t="s">
        <v>8</v>
      </c>
      <c r="F151" s="185" t="s">
        <v>9</v>
      </c>
    </row>
    <row r="152" spans="1:6" x14ac:dyDescent="0.2">
      <c r="A152" s="228" t="s">
        <v>27</v>
      </c>
      <c r="B152" s="669" t="s">
        <v>248</v>
      </c>
      <c r="C152" s="669"/>
      <c r="D152" s="669"/>
      <c r="E152" s="3"/>
      <c r="F152" s="115"/>
    </row>
    <row r="153" spans="1:6" x14ac:dyDescent="0.2">
      <c r="A153" s="228" t="s">
        <v>28</v>
      </c>
      <c r="B153" s="677" t="s">
        <v>20</v>
      </c>
      <c r="C153" s="678"/>
      <c r="D153" s="679"/>
      <c r="E153" s="3"/>
      <c r="F153" s="115"/>
    </row>
    <row r="154" spans="1:6" x14ac:dyDescent="0.2">
      <c r="A154" s="228" t="s">
        <v>29</v>
      </c>
      <c r="B154" s="745" t="s">
        <v>21</v>
      </c>
      <c r="C154" s="746"/>
      <c r="D154" s="746"/>
      <c r="E154" s="187">
        <f>E155+E156+E157</f>
        <v>0</v>
      </c>
      <c r="F154" s="185">
        <f>SUM(F155:F157)</f>
        <v>0</v>
      </c>
    </row>
    <row r="155" spans="1:6" x14ac:dyDescent="0.2">
      <c r="A155" s="255" t="s">
        <v>196</v>
      </c>
      <c r="B155" s="677" t="s">
        <v>22</v>
      </c>
      <c r="C155" s="678"/>
      <c r="D155" s="679"/>
      <c r="E155" s="183"/>
      <c r="F155" s="115"/>
    </row>
    <row r="156" spans="1:6" x14ac:dyDescent="0.2">
      <c r="A156" s="255" t="s">
        <v>197</v>
      </c>
      <c r="B156" s="677" t="s">
        <v>23</v>
      </c>
      <c r="C156" s="678"/>
      <c r="D156" s="679"/>
      <c r="E156" s="183"/>
      <c r="F156" s="115"/>
    </row>
    <row r="157" spans="1:6" x14ac:dyDescent="0.2">
      <c r="A157" s="255" t="s">
        <v>198</v>
      </c>
      <c r="B157" s="750" t="s">
        <v>24</v>
      </c>
      <c r="C157" s="751"/>
      <c r="D157" s="752"/>
      <c r="E157" s="183"/>
      <c r="F157" s="115"/>
    </row>
    <row r="158" spans="1:6" x14ac:dyDescent="0.2">
      <c r="A158" s="680" t="s">
        <v>56</v>
      </c>
      <c r="B158" s="681"/>
      <c r="C158" s="681"/>
      <c r="D158" s="681"/>
      <c r="E158" s="682"/>
      <c r="F158" s="185">
        <f>F152+F153+F154</f>
        <v>0</v>
      </c>
    </row>
    <row r="159" spans="1:6" x14ac:dyDescent="0.2">
      <c r="A159" s="285"/>
      <c r="B159" s="285"/>
      <c r="C159" s="250"/>
      <c r="D159" s="250"/>
      <c r="E159" s="250"/>
      <c r="F159" s="251"/>
    </row>
    <row r="160" spans="1:6" x14ac:dyDescent="0.2">
      <c r="A160" s="285"/>
      <c r="B160" s="285"/>
      <c r="C160" s="250"/>
      <c r="D160" s="250"/>
      <c r="E160" s="250"/>
      <c r="F160" s="251"/>
    </row>
    <row r="161" spans="1:6" x14ac:dyDescent="0.2">
      <c r="A161" s="285"/>
      <c r="B161" s="285"/>
      <c r="C161" s="250"/>
      <c r="D161" s="250"/>
      <c r="E161" s="250"/>
      <c r="F161" s="251"/>
    </row>
    <row r="162" spans="1:6" x14ac:dyDescent="0.2">
      <c r="A162" s="285"/>
      <c r="B162" s="285"/>
      <c r="C162" s="250"/>
      <c r="D162" s="250"/>
      <c r="E162" s="250"/>
      <c r="F162" s="251"/>
    </row>
    <row r="163" spans="1:6" x14ac:dyDescent="0.2">
      <c r="A163" s="744" t="s">
        <v>226</v>
      </c>
      <c r="B163" s="744"/>
      <c r="C163" s="744"/>
      <c r="D163" s="744"/>
      <c r="E163" s="744"/>
      <c r="F163" s="744"/>
    </row>
    <row r="164" spans="1:6" x14ac:dyDescent="0.2">
      <c r="A164" s="745" t="s">
        <v>146</v>
      </c>
      <c r="B164" s="746"/>
      <c r="C164" s="746"/>
      <c r="D164" s="746"/>
      <c r="E164" s="747"/>
      <c r="F164" s="185" t="s">
        <v>9</v>
      </c>
    </row>
    <row r="165" spans="1:6" x14ac:dyDescent="0.2">
      <c r="A165" s="228" t="s">
        <v>27</v>
      </c>
      <c r="B165" s="690" t="s">
        <v>88</v>
      </c>
      <c r="C165" s="691"/>
      <c r="D165" s="691"/>
      <c r="E165" s="692"/>
      <c r="F165" s="115">
        <f>F44</f>
        <v>0</v>
      </c>
    </row>
    <row r="166" spans="1:6" x14ac:dyDescent="0.2">
      <c r="A166" s="228" t="s">
        <v>28</v>
      </c>
      <c r="B166" s="690" t="s">
        <v>199</v>
      </c>
      <c r="C166" s="691"/>
      <c r="D166" s="691"/>
      <c r="E166" s="692"/>
      <c r="F166" s="115">
        <f>F94</f>
        <v>0</v>
      </c>
    </row>
    <row r="167" spans="1:6" x14ac:dyDescent="0.2">
      <c r="A167" s="228" t="s">
        <v>29</v>
      </c>
      <c r="B167" s="690" t="s">
        <v>200</v>
      </c>
      <c r="C167" s="691"/>
      <c r="D167" s="691"/>
      <c r="E167" s="692"/>
      <c r="F167" s="115">
        <f>F106</f>
        <v>0</v>
      </c>
    </row>
    <row r="168" spans="1:6" x14ac:dyDescent="0.2">
      <c r="A168" s="228" t="s">
        <v>30</v>
      </c>
      <c r="B168" s="690" t="s">
        <v>201</v>
      </c>
      <c r="C168" s="691"/>
      <c r="D168" s="691"/>
      <c r="E168" s="692"/>
      <c r="F168" s="115">
        <f>F136</f>
        <v>0</v>
      </c>
    </row>
    <row r="169" spans="1:6" x14ac:dyDescent="0.2">
      <c r="A169" s="228" t="s">
        <v>42</v>
      </c>
      <c r="B169" s="690" t="s">
        <v>229</v>
      </c>
      <c r="C169" s="691"/>
      <c r="D169" s="691"/>
      <c r="E169" s="692"/>
      <c r="F169" s="115">
        <f>F146</f>
        <v>0</v>
      </c>
    </row>
    <row r="170" spans="1:6" x14ac:dyDescent="0.2">
      <c r="A170" s="680" t="s">
        <v>228</v>
      </c>
      <c r="B170" s="681"/>
      <c r="C170" s="681"/>
      <c r="D170" s="681"/>
      <c r="E170" s="682"/>
      <c r="F170" s="185">
        <f>SUM(F165:F169)</f>
        <v>0</v>
      </c>
    </row>
    <row r="171" spans="1:6" x14ac:dyDescent="0.2">
      <c r="A171" s="228" t="s">
        <v>43</v>
      </c>
      <c r="B171" s="690" t="s">
        <v>230</v>
      </c>
      <c r="C171" s="691"/>
      <c r="D171" s="691"/>
      <c r="E171" s="692"/>
      <c r="F171" s="115">
        <f>F158</f>
        <v>0</v>
      </c>
    </row>
    <row r="172" spans="1:6" x14ac:dyDescent="0.2">
      <c r="A172" s="680" t="s">
        <v>227</v>
      </c>
      <c r="B172" s="681"/>
      <c r="C172" s="681"/>
      <c r="D172" s="681"/>
      <c r="E172" s="682"/>
      <c r="F172" s="185">
        <f>SUM(F170:F171)</f>
        <v>0</v>
      </c>
    </row>
    <row r="173" spans="1:6" ht="15" x14ac:dyDescent="0.2">
      <c r="A173" s="748" t="s">
        <v>232</v>
      </c>
      <c r="B173" s="749"/>
      <c r="C173" s="749"/>
      <c r="D173" s="749"/>
      <c r="E173" s="749"/>
      <c r="F173" s="185" t="e">
        <f>F172/F44</f>
        <v>#DIV/0!</v>
      </c>
    </row>
    <row r="174" spans="1:6" x14ac:dyDescent="0.2">
      <c r="C174" s="125"/>
      <c r="F174" s="126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8" orientation="portrait" r:id="rId1"/>
  <rowBreaks count="3" manualBreakCount="3">
    <brk id="48" max="5" man="1"/>
    <brk id="96" max="5" man="1"/>
    <brk id="148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185"/>
  <sheetViews>
    <sheetView showGridLines="0" zoomScale="120" zoomScaleNormal="120" workbookViewId="0">
      <pane ySplit="5" topLeftCell="A13" activePane="bottomLeft" state="frozen"/>
      <selection activeCell="B143" sqref="B143:E143"/>
      <selection pane="bottomLeft" activeCell="D181" sqref="D181"/>
    </sheetView>
  </sheetViews>
  <sheetFormatPr defaultColWidth="9.140625" defaultRowHeight="12.75" x14ac:dyDescent="0.2"/>
  <cols>
    <col min="1" max="1" width="5" style="111" customWidth="1"/>
    <col min="2" max="2" width="12.28515625" style="111" customWidth="1"/>
    <col min="3" max="3" width="29.85546875" style="111" customWidth="1"/>
    <col min="4" max="4" width="12.85546875" style="111" customWidth="1"/>
    <col min="5" max="5" width="10.140625" style="111" customWidth="1"/>
    <col min="6" max="6" width="17" style="112" customWidth="1"/>
    <col min="7" max="7" width="9.5703125" style="6" bestFit="1" customWidth="1"/>
    <col min="8" max="9" width="9.140625" style="6"/>
    <col min="10" max="10" width="11.7109375" style="6" customWidth="1"/>
    <col min="11" max="16384" width="9.140625" style="6"/>
  </cols>
  <sheetData>
    <row r="2" spans="1:7" x14ac:dyDescent="0.2">
      <c r="A2" s="113" t="s">
        <v>202</v>
      </c>
    </row>
    <row r="3" spans="1:7" x14ac:dyDescent="0.2">
      <c r="A3" s="113" t="s">
        <v>231</v>
      </c>
    </row>
    <row r="5" spans="1:7" ht="15.75" x14ac:dyDescent="0.25">
      <c r="A5" s="774"/>
      <c r="B5" s="775"/>
      <c r="C5" s="775"/>
      <c r="D5" s="776"/>
      <c r="E5" s="776"/>
      <c r="F5" s="777"/>
      <c r="G5" s="777"/>
    </row>
    <row r="6" spans="1:7" ht="15.75" x14ac:dyDescent="0.2">
      <c r="A6" s="741" t="s">
        <v>870</v>
      </c>
      <c r="B6" s="742"/>
      <c r="C6" s="742"/>
      <c r="D6" s="742"/>
      <c r="E6" s="742"/>
      <c r="F6" s="742"/>
    </row>
    <row r="7" spans="1:7" x14ac:dyDescent="0.2">
      <c r="A7" s="296" t="s">
        <v>888</v>
      </c>
      <c r="B7" s="296"/>
      <c r="C7" s="296"/>
      <c r="D7" s="296"/>
      <c r="E7" s="296"/>
      <c r="F7" s="296"/>
      <c r="G7" s="297"/>
    </row>
    <row r="8" spans="1:7" x14ac:dyDescent="0.2">
      <c r="A8" s="118"/>
      <c r="B8" s="118"/>
      <c r="C8" s="118"/>
      <c r="D8" s="118"/>
      <c r="E8" s="118"/>
      <c r="F8" s="119"/>
      <c r="G8" s="297"/>
    </row>
    <row r="9" spans="1:7" x14ac:dyDescent="0.2">
      <c r="A9" s="250"/>
      <c r="B9" s="254" t="s">
        <v>119</v>
      </c>
      <c r="C9" s="743" t="s">
        <v>869</v>
      </c>
      <c r="D9" s="743"/>
      <c r="E9" s="743"/>
      <c r="F9" s="743"/>
      <c r="G9" s="297"/>
    </row>
    <row r="10" spans="1:7" x14ac:dyDescent="0.2">
      <c r="A10" s="250"/>
      <c r="B10" s="254" t="s">
        <v>120</v>
      </c>
      <c r="C10" s="778"/>
      <c r="D10" s="778"/>
      <c r="E10" s="778"/>
      <c r="F10" s="778"/>
      <c r="G10" s="297"/>
    </row>
    <row r="11" spans="1:7" x14ac:dyDescent="0.2">
      <c r="A11" s="250"/>
      <c r="B11" s="254" t="s">
        <v>0</v>
      </c>
      <c r="C11" s="778"/>
      <c r="D11" s="778"/>
      <c r="E11" s="778"/>
      <c r="F11" s="778"/>
      <c r="G11" s="297"/>
    </row>
    <row r="12" spans="1:7" x14ac:dyDescent="0.2">
      <c r="A12" s="250"/>
      <c r="B12" s="250"/>
      <c r="C12" s="250"/>
      <c r="D12" s="250"/>
      <c r="E12" s="250"/>
      <c r="F12" s="251"/>
      <c r="G12" s="297"/>
    </row>
    <row r="13" spans="1:7" x14ac:dyDescent="0.2">
      <c r="A13" s="689" t="s">
        <v>1</v>
      </c>
      <c r="B13" s="689"/>
      <c r="C13" s="689"/>
      <c r="D13" s="689"/>
      <c r="E13" s="689"/>
      <c r="F13" s="689"/>
      <c r="G13" s="297"/>
    </row>
    <row r="14" spans="1:7" x14ac:dyDescent="0.2">
      <c r="A14" s="413" t="s">
        <v>27</v>
      </c>
      <c r="B14" s="401" t="s">
        <v>2</v>
      </c>
      <c r="C14" s="402"/>
      <c r="D14" s="402"/>
      <c r="E14" s="402"/>
      <c r="F14" s="397"/>
      <c r="G14" s="297"/>
    </row>
    <row r="15" spans="1:7" x14ac:dyDescent="0.2">
      <c r="A15" s="413" t="s">
        <v>28</v>
      </c>
      <c r="B15" s="405" t="s">
        <v>3</v>
      </c>
      <c r="C15" s="260"/>
      <c r="D15" s="260"/>
      <c r="E15" s="260"/>
      <c r="F15" s="413" t="s">
        <v>279</v>
      </c>
      <c r="G15" s="297"/>
    </row>
    <row r="16" spans="1:7" x14ac:dyDescent="0.2">
      <c r="A16" s="236" t="s">
        <v>29</v>
      </c>
      <c r="B16" s="410" t="s">
        <v>209</v>
      </c>
      <c r="C16" s="411"/>
      <c r="D16" s="411"/>
      <c r="E16" s="412"/>
      <c r="F16" s="419"/>
      <c r="G16" s="297"/>
    </row>
    <row r="17" spans="1:7" x14ac:dyDescent="0.2">
      <c r="A17" s="413" t="s">
        <v>30</v>
      </c>
      <c r="B17" s="406" t="s">
        <v>811</v>
      </c>
      <c r="C17" s="265"/>
      <c r="D17" s="265"/>
      <c r="E17" s="265"/>
      <c r="F17" s="413">
        <v>12</v>
      </c>
      <c r="G17" s="297"/>
    </row>
    <row r="18" spans="1:7" x14ac:dyDescent="0.2">
      <c r="A18" s="250"/>
      <c r="B18" s="250"/>
      <c r="C18" s="250"/>
      <c r="D18" s="250"/>
      <c r="E18" s="250"/>
      <c r="F18" s="251"/>
      <c r="G18" s="297"/>
    </row>
    <row r="19" spans="1:7" x14ac:dyDescent="0.2">
      <c r="A19" s="689" t="s">
        <v>31</v>
      </c>
      <c r="B19" s="689"/>
      <c r="C19" s="689"/>
      <c r="D19" s="689"/>
      <c r="E19" s="689"/>
      <c r="F19" s="689"/>
      <c r="G19" s="297"/>
    </row>
    <row r="20" spans="1:7" ht="15" x14ac:dyDescent="0.2">
      <c r="A20" s="680" t="s">
        <v>32</v>
      </c>
      <c r="B20" s="724"/>
      <c r="C20" s="706"/>
      <c r="D20" s="680" t="s">
        <v>210</v>
      </c>
      <c r="E20" s="706"/>
      <c r="F20" s="400" t="s">
        <v>203</v>
      </c>
      <c r="G20" s="297"/>
    </row>
    <row r="21" spans="1:7" ht="15" x14ac:dyDescent="0.2">
      <c r="A21" s="680" t="s">
        <v>249</v>
      </c>
      <c r="B21" s="724"/>
      <c r="C21" s="725"/>
      <c r="D21" s="689" t="s">
        <v>250</v>
      </c>
      <c r="E21" s="726"/>
      <c r="F21" s="416">
        <v>2</v>
      </c>
      <c r="G21" s="297"/>
    </row>
    <row r="22" spans="1:7" x14ac:dyDescent="0.2">
      <c r="A22" s="250"/>
      <c r="B22" s="250"/>
      <c r="C22" s="250"/>
      <c r="D22" s="250"/>
      <c r="E22" s="250"/>
      <c r="F22" s="251"/>
      <c r="G22" s="297"/>
    </row>
    <row r="23" spans="1:7" x14ac:dyDescent="0.2">
      <c r="A23" s="404" t="s">
        <v>4</v>
      </c>
      <c r="B23" s="407"/>
      <c r="C23" s="407"/>
      <c r="D23" s="407"/>
      <c r="E23" s="407"/>
      <c r="F23" s="407"/>
      <c r="G23" s="297"/>
    </row>
    <row r="24" spans="1:7" x14ac:dyDescent="0.2">
      <c r="A24" s="268" t="s">
        <v>214</v>
      </c>
      <c r="B24" s="398"/>
      <c r="C24" s="398"/>
      <c r="D24" s="398"/>
      <c r="E24" s="398"/>
      <c r="F24" s="399"/>
      <c r="G24" s="297"/>
    </row>
    <row r="25" spans="1:7" x14ac:dyDescent="0.2">
      <c r="A25" s="271">
        <v>1</v>
      </c>
      <c r="B25" s="406" t="s">
        <v>182</v>
      </c>
      <c r="C25" s="265"/>
      <c r="D25" s="265"/>
      <c r="E25" s="272"/>
      <c r="F25" s="273" t="s">
        <v>251</v>
      </c>
      <c r="G25" s="297"/>
    </row>
    <row r="26" spans="1:7" ht="13.5" thickBot="1" x14ac:dyDescent="0.25">
      <c r="A26" s="413">
        <v>2</v>
      </c>
      <c r="B26" s="268" t="s">
        <v>181</v>
      </c>
      <c r="C26" s="274"/>
      <c r="D26" s="274"/>
      <c r="E26" s="275"/>
      <c r="F26" s="276" t="s">
        <v>878</v>
      </c>
      <c r="G26" s="297"/>
    </row>
    <row r="27" spans="1:7" ht="13.5" thickBot="1" x14ac:dyDescent="0.25">
      <c r="A27" s="413">
        <v>3</v>
      </c>
      <c r="B27" s="401" t="s">
        <v>35</v>
      </c>
      <c r="C27" s="402"/>
      <c r="D27" s="402"/>
      <c r="E27" s="402"/>
      <c r="F27" s="511"/>
      <c r="G27" s="297"/>
    </row>
    <row r="28" spans="1:7" ht="25.5" x14ac:dyDescent="0.2">
      <c r="A28" s="413">
        <v>4</v>
      </c>
      <c r="B28" s="401" t="s">
        <v>6</v>
      </c>
      <c r="C28" s="402"/>
      <c r="D28" s="402"/>
      <c r="E28" s="403"/>
      <c r="F28" s="418" t="s">
        <v>891</v>
      </c>
      <c r="G28" s="297"/>
    </row>
    <row r="29" spans="1:7" x14ac:dyDescent="0.2">
      <c r="A29" s="413">
        <v>5</v>
      </c>
      <c r="B29" s="401" t="s">
        <v>7</v>
      </c>
      <c r="C29" s="402"/>
      <c r="D29" s="402"/>
      <c r="E29" s="403"/>
      <c r="F29" s="417"/>
      <c r="G29" s="297"/>
    </row>
    <row r="30" spans="1:7" ht="15" x14ac:dyDescent="0.2">
      <c r="A30" s="414"/>
      <c r="B30" s="277"/>
      <c r="C30" s="277"/>
      <c r="D30" s="727" t="s">
        <v>865</v>
      </c>
      <c r="E30" s="726"/>
      <c r="F30" s="115">
        <v>1045</v>
      </c>
      <c r="G30" s="297"/>
    </row>
    <row r="31" spans="1:7" s="37" customFormat="1" ht="13.5" x14ac:dyDescent="0.2">
      <c r="A31" s="278"/>
      <c r="B31" s="277"/>
      <c r="C31" s="279"/>
      <c r="D31" s="409"/>
      <c r="E31" s="409"/>
      <c r="F31" s="280"/>
      <c r="G31" s="297"/>
    </row>
    <row r="32" spans="1:7" s="37" customFormat="1" ht="13.5" x14ac:dyDescent="0.2">
      <c r="A32" s="298"/>
      <c r="B32" s="107"/>
      <c r="C32" s="299"/>
      <c r="D32" s="179"/>
      <c r="E32" s="179"/>
      <c r="F32" s="300"/>
      <c r="G32" s="297"/>
    </row>
    <row r="33" spans="1:7" x14ac:dyDescent="0.2">
      <c r="A33" s="181"/>
      <c r="B33" s="107"/>
      <c r="C33" s="107"/>
      <c r="D33" s="107"/>
      <c r="E33" s="96"/>
      <c r="F33" s="96"/>
      <c r="G33" s="297"/>
    </row>
    <row r="34" spans="1:7" x14ac:dyDescent="0.2">
      <c r="A34" s="181"/>
      <c r="B34" s="107"/>
      <c r="C34" s="107"/>
      <c r="D34" s="107"/>
      <c r="E34" s="96"/>
      <c r="F34" s="96"/>
      <c r="G34" s="297"/>
    </row>
    <row r="35" spans="1:7" x14ac:dyDescent="0.2">
      <c r="A35" s="181"/>
      <c r="B35" s="673" t="s">
        <v>36</v>
      </c>
      <c r="C35" s="673"/>
      <c r="D35" s="673"/>
      <c r="E35" s="673"/>
      <c r="F35" s="673"/>
      <c r="G35" s="297"/>
    </row>
    <row r="36" spans="1:7" x14ac:dyDescent="0.2">
      <c r="A36" s="118"/>
      <c r="B36" s="118"/>
      <c r="C36" s="118"/>
      <c r="D36" s="118"/>
      <c r="E36" s="118"/>
      <c r="F36" s="119"/>
      <c r="G36" s="297"/>
    </row>
    <row r="37" spans="1:7" ht="15" x14ac:dyDescent="0.2">
      <c r="A37" s="84">
        <v>1</v>
      </c>
      <c r="B37" s="663" t="s">
        <v>37</v>
      </c>
      <c r="C37" s="807"/>
      <c r="D37" s="808"/>
      <c r="E37" s="85" t="s">
        <v>8</v>
      </c>
      <c r="F37" s="178" t="s">
        <v>9</v>
      </c>
      <c r="G37" s="297"/>
    </row>
    <row r="38" spans="1:7" ht="15" x14ac:dyDescent="0.2">
      <c r="A38" s="84" t="s">
        <v>27</v>
      </c>
      <c r="B38" s="660" t="s">
        <v>38</v>
      </c>
      <c r="C38" s="795"/>
      <c r="D38" s="796"/>
      <c r="E38" s="114"/>
      <c r="F38" s="180"/>
      <c r="G38" s="301"/>
    </row>
    <row r="39" spans="1:7" ht="15" x14ac:dyDescent="0.2">
      <c r="A39" s="84" t="s">
        <v>28</v>
      </c>
      <c r="B39" s="660" t="s">
        <v>807</v>
      </c>
      <c r="C39" s="795"/>
      <c r="D39" s="796"/>
      <c r="E39" s="3"/>
      <c r="F39" s="180"/>
      <c r="G39" s="301"/>
    </row>
    <row r="40" spans="1:7" ht="15" x14ac:dyDescent="0.2">
      <c r="A40" s="84" t="s">
        <v>29</v>
      </c>
      <c r="B40" s="810" t="s">
        <v>808</v>
      </c>
      <c r="C40" s="811"/>
      <c r="D40" s="812"/>
      <c r="E40" s="3"/>
      <c r="F40" s="180"/>
      <c r="G40" s="302"/>
    </row>
    <row r="41" spans="1:7" ht="15" x14ac:dyDescent="0.2">
      <c r="A41" s="98" t="s">
        <v>30</v>
      </c>
      <c r="B41" s="660" t="s">
        <v>809</v>
      </c>
      <c r="C41" s="795"/>
      <c r="D41" s="796"/>
      <c r="E41" s="3"/>
      <c r="F41" s="303"/>
      <c r="G41" s="302"/>
    </row>
    <row r="42" spans="1:7" ht="15" x14ac:dyDescent="0.2">
      <c r="A42" s="98" t="s">
        <v>42</v>
      </c>
      <c r="B42" s="813" t="s">
        <v>215</v>
      </c>
      <c r="C42" s="814"/>
      <c r="D42" s="815"/>
      <c r="E42" s="3"/>
      <c r="F42" s="180"/>
      <c r="G42" s="304"/>
    </row>
    <row r="43" spans="1:7" x14ac:dyDescent="0.2">
      <c r="A43" s="84" t="s">
        <v>43</v>
      </c>
      <c r="B43" s="175" t="s">
        <v>11</v>
      </c>
      <c r="C43" s="176"/>
      <c r="D43" s="177"/>
      <c r="E43" s="3"/>
      <c r="F43" s="180"/>
      <c r="G43" s="297"/>
    </row>
    <row r="44" spans="1:7" ht="15" x14ac:dyDescent="0.2">
      <c r="A44" s="804" t="s">
        <v>26</v>
      </c>
      <c r="B44" s="805"/>
      <c r="C44" s="805"/>
      <c r="D44" s="805"/>
      <c r="E44" s="806"/>
      <c r="F44" s="85">
        <f>SUM(F38:F43)</f>
        <v>0</v>
      </c>
      <c r="G44" s="297"/>
    </row>
    <row r="45" spans="1:7" ht="13.5" x14ac:dyDescent="0.2">
      <c r="A45" s="298"/>
      <c r="B45" s="782"/>
      <c r="C45" s="801"/>
      <c r="D45" s="801"/>
      <c r="E45" s="801"/>
      <c r="F45" s="801"/>
      <c r="G45" s="297"/>
    </row>
    <row r="46" spans="1:7" x14ac:dyDescent="0.2">
      <c r="A46" s="299"/>
      <c r="B46" s="299"/>
      <c r="C46" s="179"/>
      <c r="D46" s="179"/>
      <c r="E46" s="179"/>
      <c r="F46" s="117"/>
      <c r="G46" s="297"/>
    </row>
    <row r="47" spans="1:7" ht="13.5" x14ac:dyDescent="0.2">
      <c r="A47" s="298"/>
      <c r="B47" s="782"/>
      <c r="C47" s="801"/>
      <c r="D47" s="801"/>
      <c r="E47" s="801"/>
      <c r="F47" s="801"/>
      <c r="G47" s="297"/>
    </row>
    <row r="48" spans="1:7" x14ac:dyDescent="0.2">
      <c r="A48" s="118"/>
      <c r="B48" s="118"/>
      <c r="C48" s="118"/>
      <c r="D48" s="118"/>
      <c r="E48" s="118"/>
      <c r="F48" s="119"/>
      <c r="G48" s="297"/>
    </row>
    <row r="49" spans="1:7" x14ac:dyDescent="0.2">
      <c r="A49" s="781" t="s">
        <v>183</v>
      </c>
      <c r="B49" s="781"/>
      <c r="C49" s="781"/>
      <c r="D49" s="781"/>
      <c r="E49" s="781"/>
      <c r="F49" s="781"/>
      <c r="G49" s="297"/>
    </row>
    <row r="50" spans="1:7" x14ac:dyDescent="0.2">
      <c r="A50" s="110"/>
      <c r="B50" s="110"/>
      <c r="C50" s="110"/>
      <c r="D50" s="110"/>
      <c r="E50" s="110"/>
      <c r="F50" s="110"/>
      <c r="G50" s="297"/>
    </row>
    <row r="51" spans="1:7" ht="15" x14ac:dyDescent="0.2">
      <c r="A51" s="802" t="s">
        <v>184</v>
      </c>
      <c r="B51" s="803"/>
      <c r="C51" s="803"/>
      <c r="D51" s="803"/>
      <c r="E51" s="803"/>
      <c r="F51" s="803"/>
      <c r="G51" s="297"/>
    </row>
    <row r="52" spans="1:7" ht="15" x14ac:dyDescent="0.2">
      <c r="A52" s="84" t="s">
        <v>185</v>
      </c>
      <c r="B52" s="663" t="s">
        <v>187</v>
      </c>
      <c r="C52" s="807"/>
      <c r="D52" s="808"/>
      <c r="E52" s="178" t="s">
        <v>8</v>
      </c>
      <c r="F52" s="85" t="s">
        <v>9</v>
      </c>
      <c r="G52" s="297"/>
    </row>
    <row r="53" spans="1:7" ht="15" x14ac:dyDescent="0.2">
      <c r="A53" s="84" t="s">
        <v>27</v>
      </c>
      <c r="B53" s="660" t="s">
        <v>186</v>
      </c>
      <c r="C53" s="661"/>
      <c r="D53" s="809"/>
      <c r="E53" s="3"/>
      <c r="F53" s="180"/>
      <c r="G53" s="297"/>
    </row>
    <row r="54" spans="1:7" ht="15" x14ac:dyDescent="0.2">
      <c r="A54" s="84" t="s">
        <v>28</v>
      </c>
      <c r="B54" s="660" t="s">
        <v>233</v>
      </c>
      <c r="C54" s="661"/>
      <c r="D54" s="809"/>
      <c r="E54" s="3"/>
      <c r="F54" s="180"/>
      <c r="G54" s="297"/>
    </row>
    <row r="55" spans="1:7" ht="15" x14ac:dyDescent="0.2">
      <c r="A55" s="84"/>
      <c r="B55" s="663" t="s">
        <v>61</v>
      </c>
      <c r="C55" s="784"/>
      <c r="D55" s="785"/>
      <c r="E55" s="3">
        <f>SUM(E53:E54)</f>
        <v>0</v>
      </c>
      <c r="F55" s="85">
        <f>SUM(F53:F54)</f>
        <v>0</v>
      </c>
      <c r="G55" s="297"/>
    </row>
    <row r="56" spans="1:7" x14ac:dyDescent="0.2">
      <c r="A56" s="84" t="s">
        <v>29</v>
      </c>
      <c r="B56" s="569" t="s">
        <v>205</v>
      </c>
      <c r="C56" s="569"/>
      <c r="D56" s="569"/>
      <c r="E56" s="3">
        <f>E55*E70</f>
        <v>0</v>
      </c>
      <c r="F56" s="180">
        <f>E56*$F$44</f>
        <v>0</v>
      </c>
      <c r="G56" s="297"/>
    </row>
    <row r="57" spans="1:7" x14ac:dyDescent="0.2">
      <c r="A57" s="663" t="s">
        <v>56</v>
      </c>
      <c r="B57" s="664"/>
      <c r="C57" s="664"/>
      <c r="D57" s="664"/>
      <c r="E57" s="39">
        <f>SUM(E55:E56)</f>
        <v>0</v>
      </c>
      <c r="F57" s="85">
        <f>SUM(F55:F56)</f>
        <v>0</v>
      </c>
      <c r="G57" s="297"/>
    </row>
    <row r="58" spans="1:7" ht="13.5" x14ac:dyDescent="0.2">
      <c r="A58" s="298"/>
      <c r="B58" s="782"/>
      <c r="C58" s="801"/>
      <c r="D58" s="801"/>
      <c r="E58" s="801"/>
      <c r="F58" s="801"/>
      <c r="G58" s="297"/>
    </row>
    <row r="59" spans="1:7" x14ac:dyDescent="0.2">
      <c r="A59" s="181"/>
      <c r="B59" s="95"/>
      <c r="C59" s="95"/>
      <c r="D59" s="95"/>
      <c r="E59" s="116"/>
      <c r="F59" s="96"/>
      <c r="G59" s="297"/>
    </row>
    <row r="60" spans="1:7" ht="24" customHeight="1" x14ac:dyDescent="0.2">
      <c r="A60" s="802" t="s">
        <v>234</v>
      </c>
      <c r="B60" s="803"/>
      <c r="C60" s="803"/>
      <c r="D60" s="803"/>
      <c r="E60" s="803"/>
      <c r="F60" s="803"/>
      <c r="G60" s="297"/>
    </row>
    <row r="61" spans="1:7" x14ac:dyDescent="0.2">
      <c r="A61" s="178" t="s">
        <v>188</v>
      </c>
      <c r="B61" s="668" t="s">
        <v>207</v>
      </c>
      <c r="C61" s="668"/>
      <c r="D61" s="668"/>
      <c r="E61" s="178" t="s">
        <v>8</v>
      </c>
      <c r="F61" s="85" t="s">
        <v>9</v>
      </c>
      <c r="G61" s="297"/>
    </row>
    <row r="62" spans="1:7" x14ac:dyDescent="0.2">
      <c r="A62" s="84" t="s">
        <v>27</v>
      </c>
      <c r="B62" s="566" t="s">
        <v>208</v>
      </c>
      <c r="C62" s="566"/>
      <c r="D62" s="566"/>
      <c r="E62" s="3"/>
      <c r="F62" s="180"/>
      <c r="G62" s="297"/>
    </row>
    <row r="63" spans="1:7" x14ac:dyDescent="0.2">
      <c r="A63" s="84" t="s">
        <v>28</v>
      </c>
      <c r="B63" s="566" t="s">
        <v>18</v>
      </c>
      <c r="C63" s="566"/>
      <c r="D63" s="566"/>
      <c r="E63" s="3"/>
      <c r="F63" s="180"/>
      <c r="G63" s="297"/>
    </row>
    <row r="64" spans="1:7" ht="13.5" x14ac:dyDescent="0.2">
      <c r="A64" s="84" t="s">
        <v>29</v>
      </c>
      <c r="B64" s="566" t="s">
        <v>204</v>
      </c>
      <c r="C64" s="566"/>
      <c r="D64" s="566"/>
      <c r="E64" s="3"/>
      <c r="F64" s="180"/>
      <c r="G64" s="297"/>
    </row>
    <row r="65" spans="1:7" x14ac:dyDescent="0.2">
      <c r="A65" s="84" t="s">
        <v>30</v>
      </c>
      <c r="B65" s="566" t="s">
        <v>13</v>
      </c>
      <c r="C65" s="566"/>
      <c r="D65" s="566"/>
      <c r="E65" s="3"/>
      <c r="F65" s="180"/>
      <c r="G65" s="297"/>
    </row>
    <row r="66" spans="1:7" x14ac:dyDescent="0.2">
      <c r="A66" s="84" t="s">
        <v>42</v>
      </c>
      <c r="B66" s="566" t="s">
        <v>235</v>
      </c>
      <c r="C66" s="566"/>
      <c r="D66" s="566"/>
      <c r="E66" s="3"/>
      <c r="F66" s="180"/>
      <c r="G66" s="297"/>
    </row>
    <row r="67" spans="1:7" ht="15" x14ac:dyDescent="0.2">
      <c r="A67" s="84" t="s">
        <v>43</v>
      </c>
      <c r="B67" s="660" t="s">
        <v>190</v>
      </c>
      <c r="C67" s="795"/>
      <c r="D67" s="796"/>
      <c r="E67" s="3"/>
      <c r="F67" s="180"/>
      <c r="G67" s="297"/>
    </row>
    <row r="68" spans="1:7" x14ac:dyDescent="0.2">
      <c r="A68" s="84" t="s">
        <v>44</v>
      </c>
      <c r="B68" s="566" t="s">
        <v>15</v>
      </c>
      <c r="C68" s="566"/>
      <c r="D68" s="566"/>
      <c r="E68" s="3"/>
      <c r="F68" s="180"/>
      <c r="G68" s="297"/>
    </row>
    <row r="69" spans="1:7" x14ac:dyDescent="0.2">
      <c r="A69" s="84" t="s">
        <v>45</v>
      </c>
      <c r="B69" s="566" t="s">
        <v>16</v>
      </c>
      <c r="C69" s="566"/>
      <c r="D69" s="566"/>
      <c r="E69" s="3"/>
      <c r="F69" s="180"/>
      <c r="G69" s="297"/>
    </row>
    <row r="70" spans="1:7" x14ac:dyDescent="0.2">
      <c r="A70" s="668" t="s">
        <v>56</v>
      </c>
      <c r="B70" s="668"/>
      <c r="C70" s="668"/>
      <c r="D70" s="668"/>
      <c r="E70" s="39">
        <f>SUM(E62:E69)</f>
        <v>0</v>
      </c>
      <c r="F70" s="85">
        <f>SUM(F62:F69)</f>
        <v>0</v>
      </c>
      <c r="G70" s="297"/>
    </row>
    <row r="71" spans="1:7" s="37" customFormat="1" ht="13.5" x14ac:dyDescent="0.2">
      <c r="A71" s="305"/>
      <c r="B71" s="797"/>
      <c r="C71" s="798"/>
      <c r="D71" s="798"/>
      <c r="E71" s="798"/>
      <c r="F71" s="798"/>
      <c r="G71" s="297"/>
    </row>
    <row r="72" spans="1:7" s="37" customFormat="1" ht="13.5" x14ac:dyDescent="0.2">
      <c r="A72" s="305"/>
      <c r="B72" s="782"/>
      <c r="C72" s="799"/>
      <c r="D72" s="799"/>
      <c r="E72" s="799"/>
      <c r="F72" s="799"/>
      <c r="G72" s="297"/>
    </row>
    <row r="73" spans="1:7" x14ac:dyDescent="0.2">
      <c r="A73" s="181"/>
      <c r="B73" s="95"/>
      <c r="C73" s="95"/>
      <c r="D73" s="95"/>
      <c r="E73" s="116"/>
      <c r="F73" s="96"/>
      <c r="G73" s="306"/>
    </row>
    <row r="74" spans="1:7" ht="15" x14ac:dyDescent="0.2">
      <c r="A74" s="800" t="s">
        <v>193</v>
      </c>
      <c r="B74" s="794"/>
      <c r="C74" s="794"/>
      <c r="D74" s="794"/>
      <c r="E74" s="794"/>
      <c r="F74" s="794"/>
      <c r="G74" s="306"/>
    </row>
    <row r="75" spans="1:7" x14ac:dyDescent="0.2">
      <c r="A75" s="181"/>
      <c r="B75" s="95"/>
      <c r="C75" s="95"/>
      <c r="D75" s="95"/>
      <c r="E75" s="116"/>
      <c r="F75" s="96"/>
      <c r="G75" s="306"/>
    </row>
    <row r="76" spans="1:7" ht="15" x14ac:dyDescent="0.2">
      <c r="A76" s="400" t="s">
        <v>191</v>
      </c>
      <c r="B76" s="680" t="s">
        <v>47</v>
      </c>
      <c r="C76" s="706"/>
      <c r="D76" s="400" t="s">
        <v>173</v>
      </c>
      <c r="E76" s="400" t="s">
        <v>174</v>
      </c>
      <c r="F76" s="185" t="s">
        <v>9</v>
      </c>
      <c r="G76" s="297"/>
    </row>
    <row r="77" spans="1:7" x14ac:dyDescent="0.2">
      <c r="A77" s="413" t="s">
        <v>27</v>
      </c>
      <c r="B77" s="690" t="s">
        <v>12</v>
      </c>
      <c r="C77" s="691"/>
      <c r="D77" s="234"/>
      <c r="E77" s="235"/>
      <c r="F77" s="115"/>
      <c r="G77" s="297"/>
    </row>
    <row r="78" spans="1:7" x14ac:dyDescent="0.2">
      <c r="A78" s="413" t="s">
        <v>28</v>
      </c>
      <c r="B78" s="690" t="s">
        <v>216</v>
      </c>
      <c r="C78" s="691"/>
      <c r="D78" s="234"/>
      <c r="E78" s="235"/>
      <c r="F78" s="115"/>
      <c r="G78" s="297"/>
    </row>
    <row r="79" spans="1:7" s="37" customFormat="1" x14ac:dyDescent="0.2">
      <c r="A79" s="413" t="s">
        <v>29</v>
      </c>
      <c r="B79" s="401" t="s">
        <v>212</v>
      </c>
      <c r="C79" s="402"/>
      <c r="D79" s="241"/>
      <c r="E79" s="242"/>
      <c r="F79" s="115"/>
      <c r="G79" s="297"/>
    </row>
    <row r="80" spans="1:7" x14ac:dyDescent="0.2">
      <c r="A80" s="413" t="s">
        <v>30</v>
      </c>
      <c r="B80" s="690" t="s">
        <v>158</v>
      </c>
      <c r="C80" s="691"/>
      <c r="D80" s="691"/>
      <c r="E80" s="692"/>
      <c r="F80" s="115"/>
      <c r="G80" s="297"/>
    </row>
    <row r="81" spans="1:7" x14ac:dyDescent="0.2">
      <c r="A81" s="413" t="s">
        <v>42</v>
      </c>
      <c r="B81" s="690" t="s">
        <v>149</v>
      </c>
      <c r="C81" s="691"/>
      <c r="D81" s="691"/>
      <c r="E81" s="692"/>
      <c r="F81" s="115"/>
      <c r="G81" s="297"/>
    </row>
    <row r="82" spans="1:7" x14ac:dyDescent="0.2">
      <c r="A82" s="84" t="s">
        <v>43</v>
      </c>
      <c r="B82" s="660" t="s">
        <v>48</v>
      </c>
      <c r="C82" s="661"/>
      <c r="D82" s="661"/>
      <c r="E82" s="662"/>
      <c r="F82" s="180"/>
      <c r="G82" s="297"/>
    </row>
    <row r="83" spans="1:7" x14ac:dyDescent="0.2">
      <c r="A83" s="84" t="s">
        <v>44</v>
      </c>
      <c r="B83" s="660" t="s">
        <v>11</v>
      </c>
      <c r="C83" s="661"/>
      <c r="D83" s="661"/>
      <c r="E83" s="662"/>
      <c r="F83" s="180"/>
      <c r="G83" s="297"/>
    </row>
    <row r="84" spans="1:7" x14ac:dyDescent="0.2">
      <c r="A84" s="668" t="s">
        <v>56</v>
      </c>
      <c r="B84" s="668"/>
      <c r="C84" s="668"/>
      <c r="D84" s="668"/>
      <c r="E84" s="668"/>
      <c r="F84" s="85">
        <f>SUM(F77:F83)</f>
        <v>0</v>
      </c>
      <c r="G84" s="297"/>
    </row>
    <row r="85" spans="1:7" ht="15" x14ac:dyDescent="0.2">
      <c r="A85" s="307"/>
      <c r="B85" s="791"/>
      <c r="C85" s="792"/>
      <c r="D85" s="792"/>
      <c r="E85" s="792"/>
      <c r="F85" s="792"/>
      <c r="G85" s="297"/>
    </row>
    <row r="86" spans="1:7" ht="15" x14ac:dyDescent="0.2">
      <c r="A86" s="307"/>
      <c r="B86" s="793"/>
      <c r="C86" s="794"/>
      <c r="D86" s="794"/>
      <c r="E86" s="794"/>
      <c r="F86" s="794"/>
      <c r="G86" s="297"/>
    </row>
    <row r="87" spans="1:7" x14ac:dyDescent="0.2">
      <c r="A87" s="307"/>
      <c r="B87" s="786"/>
      <c r="C87" s="787"/>
      <c r="D87" s="787"/>
      <c r="E87" s="787"/>
      <c r="F87" s="787"/>
      <c r="G87" s="297"/>
    </row>
    <row r="88" spans="1:7" x14ac:dyDescent="0.2">
      <c r="A88" s="179"/>
      <c r="B88" s="179"/>
      <c r="C88" s="179"/>
      <c r="D88" s="179"/>
      <c r="E88" s="179"/>
      <c r="F88" s="117"/>
      <c r="G88" s="297"/>
    </row>
    <row r="89" spans="1:7" x14ac:dyDescent="0.2">
      <c r="A89" s="685" t="s">
        <v>211</v>
      </c>
      <c r="B89" s="685"/>
      <c r="C89" s="685"/>
      <c r="D89" s="685"/>
      <c r="E89" s="685"/>
      <c r="F89" s="685"/>
      <c r="G89" s="297"/>
    </row>
    <row r="90" spans="1:7" x14ac:dyDescent="0.2">
      <c r="A90" s="663" t="s">
        <v>192</v>
      </c>
      <c r="B90" s="664"/>
      <c r="C90" s="664"/>
      <c r="D90" s="664"/>
      <c r="E90" s="665"/>
      <c r="F90" s="85" t="s">
        <v>9</v>
      </c>
      <c r="G90" s="297"/>
    </row>
    <row r="91" spans="1:7" x14ac:dyDescent="0.2">
      <c r="A91" s="84" t="s">
        <v>185</v>
      </c>
      <c r="B91" s="788" t="s">
        <v>187</v>
      </c>
      <c r="C91" s="789"/>
      <c r="D91" s="789"/>
      <c r="E91" s="790"/>
      <c r="F91" s="85">
        <f>F57</f>
        <v>0</v>
      </c>
      <c r="G91" s="297"/>
    </row>
    <row r="92" spans="1:7" x14ac:dyDescent="0.2">
      <c r="A92" s="84" t="s">
        <v>188</v>
      </c>
      <c r="B92" s="788" t="s">
        <v>189</v>
      </c>
      <c r="C92" s="789"/>
      <c r="D92" s="789"/>
      <c r="E92" s="790"/>
      <c r="F92" s="85">
        <f>F70</f>
        <v>0</v>
      </c>
      <c r="G92" s="297"/>
    </row>
    <row r="93" spans="1:7" x14ac:dyDescent="0.2">
      <c r="A93" s="84" t="s">
        <v>191</v>
      </c>
      <c r="B93" s="788" t="s">
        <v>47</v>
      </c>
      <c r="C93" s="789"/>
      <c r="D93" s="789"/>
      <c r="E93" s="790"/>
      <c r="F93" s="85">
        <f>F84</f>
        <v>0</v>
      </c>
      <c r="G93" s="297"/>
    </row>
    <row r="94" spans="1:7" x14ac:dyDescent="0.2">
      <c r="A94" s="663" t="s">
        <v>56</v>
      </c>
      <c r="B94" s="664"/>
      <c r="C94" s="664"/>
      <c r="D94" s="664"/>
      <c r="E94" s="665"/>
      <c r="F94" s="85">
        <f>SUM(F91:F93)</f>
        <v>0</v>
      </c>
      <c r="G94" s="297"/>
    </row>
    <row r="95" spans="1:7" x14ac:dyDescent="0.2">
      <c r="A95" s="179"/>
      <c r="B95" s="179"/>
      <c r="C95" s="179"/>
      <c r="D95" s="179"/>
      <c r="E95" s="179"/>
      <c r="F95" s="117"/>
      <c r="G95" s="297"/>
    </row>
    <row r="96" spans="1:7" x14ac:dyDescent="0.2">
      <c r="A96" s="179"/>
      <c r="B96" s="179"/>
      <c r="C96" s="179"/>
      <c r="D96" s="179"/>
      <c r="E96" s="179"/>
      <c r="F96" s="117"/>
      <c r="G96" s="297"/>
    </row>
    <row r="97" spans="1:8" x14ac:dyDescent="0.2">
      <c r="A97" s="673" t="s">
        <v>217</v>
      </c>
      <c r="B97" s="673"/>
      <c r="C97" s="673"/>
      <c r="D97" s="673"/>
      <c r="E97" s="673"/>
      <c r="F97" s="673"/>
      <c r="G97" s="297"/>
      <c r="H97" s="35"/>
    </row>
    <row r="98" spans="1:8" x14ac:dyDescent="0.2">
      <c r="A98" s="118"/>
      <c r="B98" s="118"/>
      <c r="C98" s="118"/>
      <c r="D98" s="118"/>
      <c r="E98" s="118"/>
      <c r="F98" s="119"/>
      <c r="G98" s="297"/>
    </row>
    <row r="99" spans="1:8" x14ac:dyDescent="0.2">
      <c r="A99" s="178">
        <v>3</v>
      </c>
      <c r="B99" s="668" t="s">
        <v>67</v>
      </c>
      <c r="C99" s="668"/>
      <c r="D99" s="668"/>
      <c r="E99" s="178" t="s">
        <v>8</v>
      </c>
      <c r="F99" s="85" t="s">
        <v>9</v>
      </c>
      <c r="G99" s="297"/>
    </row>
    <row r="100" spans="1:8" x14ac:dyDescent="0.2">
      <c r="A100" s="84" t="s">
        <v>27</v>
      </c>
      <c r="B100" s="566" t="s">
        <v>218</v>
      </c>
      <c r="C100" s="566"/>
      <c r="D100" s="566"/>
      <c r="E100" s="3"/>
      <c r="F100" s="180"/>
      <c r="G100" s="306"/>
    </row>
    <row r="101" spans="1:8" x14ac:dyDescent="0.2">
      <c r="A101" s="84" t="s">
        <v>28</v>
      </c>
      <c r="B101" s="569" t="s">
        <v>219</v>
      </c>
      <c r="C101" s="569"/>
      <c r="D101" s="569"/>
      <c r="E101" s="3"/>
      <c r="F101" s="180"/>
      <c r="G101" s="297"/>
    </row>
    <row r="102" spans="1:8" x14ac:dyDescent="0.2">
      <c r="A102" s="84" t="s">
        <v>29</v>
      </c>
      <c r="B102" s="569" t="s">
        <v>220</v>
      </c>
      <c r="C102" s="569"/>
      <c r="D102" s="569"/>
      <c r="E102" s="3"/>
      <c r="F102" s="180"/>
      <c r="G102" s="297"/>
    </row>
    <row r="103" spans="1:8" x14ac:dyDescent="0.2">
      <c r="A103" s="84" t="s">
        <v>30</v>
      </c>
      <c r="B103" s="569" t="s">
        <v>221</v>
      </c>
      <c r="C103" s="569"/>
      <c r="D103" s="569"/>
      <c r="E103" s="3"/>
      <c r="F103" s="180"/>
      <c r="G103" s="297"/>
    </row>
    <row r="104" spans="1:8" x14ac:dyDescent="0.2">
      <c r="A104" s="84" t="s">
        <v>42</v>
      </c>
      <c r="B104" s="569" t="s">
        <v>236</v>
      </c>
      <c r="C104" s="569"/>
      <c r="D104" s="569"/>
      <c r="E104" s="3"/>
      <c r="F104" s="180"/>
      <c r="G104" s="297"/>
    </row>
    <row r="105" spans="1:8" x14ac:dyDescent="0.2">
      <c r="A105" s="84" t="s">
        <v>43</v>
      </c>
      <c r="B105" s="571" t="s">
        <v>222</v>
      </c>
      <c r="C105" s="572"/>
      <c r="D105" s="573"/>
      <c r="E105" s="3"/>
      <c r="F105" s="180"/>
      <c r="G105" s="297"/>
    </row>
    <row r="106" spans="1:8" x14ac:dyDescent="0.2">
      <c r="A106" s="663" t="s">
        <v>56</v>
      </c>
      <c r="B106" s="664"/>
      <c r="C106" s="664"/>
      <c r="D106" s="665"/>
      <c r="E106" s="39">
        <f>SUM(E100:E105)</f>
        <v>0</v>
      </c>
      <c r="F106" s="85">
        <f>SUM(F100:F105)</f>
        <v>0</v>
      </c>
      <c r="G106" s="297"/>
    </row>
    <row r="107" spans="1:8" x14ac:dyDescent="0.2">
      <c r="A107" s="179"/>
      <c r="B107" s="179"/>
      <c r="C107" s="179"/>
      <c r="D107" s="179"/>
      <c r="E107" s="179"/>
      <c r="F107" s="117"/>
      <c r="G107" s="297"/>
    </row>
    <row r="108" spans="1:8" x14ac:dyDescent="0.2">
      <c r="A108" s="179"/>
      <c r="B108" s="179"/>
      <c r="C108" s="179"/>
      <c r="D108" s="179"/>
      <c r="E108" s="179"/>
      <c r="F108" s="117"/>
      <c r="G108" s="297"/>
    </row>
    <row r="109" spans="1:8" x14ac:dyDescent="0.2">
      <c r="A109" s="673" t="s">
        <v>223</v>
      </c>
      <c r="B109" s="673"/>
      <c r="C109" s="673"/>
      <c r="D109" s="673"/>
      <c r="E109" s="673"/>
      <c r="F109" s="673"/>
      <c r="G109" s="297"/>
    </row>
    <row r="110" spans="1:8" x14ac:dyDescent="0.2">
      <c r="A110" s="118"/>
      <c r="B110" s="118"/>
      <c r="C110" s="118"/>
      <c r="D110" s="118"/>
      <c r="E110" s="118"/>
      <c r="F110" s="120"/>
      <c r="G110" s="297"/>
    </row>
    <row r="111" spans="1:8" x14ac:dyDescent="0.2">
      <c r="A111" s="673" t="s">
        <v>237</v>
      </c>
      <c r="B111" s="673"/>
      <c r="C111" s="673"/>
      <c r="D111" s="673"/>
      <c r="E111" s="673"/>
      <c r="F111" s="673"/>
      <c r="G111" s="297"/>
    </row>
    <row r="112" spans="1:8" x14ac:dyDescent="0.2">
      <c r="A112" s="179"/>
      <c r="B112" s="179"/>
      <c r="C112" s="179"/>
      <c r="D112" s="179"/>
      <c r="E112" s="179"/>
      <c r="F112" s="179"/>
      <c r="G112" s="297"/>
    </row>
    <row r="113" spans="1:9" x14ac:dyDescent="0.2">
      <c r="A113" s="178" t="s">
        <v>55</v>
      </c>
      <c r="B113" s="657" t="s">
        <v>238</v>
      </c>
      <c r="C113" s="658"/>
      <c r="D113" s="659"/>
      <c r="E113" s="178" t="s">
        <v>8</v>
      </c>
      <c r="F113" s="85" t="s">
        <v>9</v>
      </c>
      <c r="G113" s="297"/>
    </row>
    <row r="114" spans="1:9" x14ac:dyDescent="0.2">
      <c r="A114" s="84" t="s">
        <v>27</v>
      </c>
      <c r="B114" s="571" t="s">
        <v>239</v>
      </c>
      <c r="C114" s="572"/>
      <c r="D114" s="573"/>
      <c r="E114" s="3"/>
      <c r="F114" s="180"/>
      <c r="G114" s="297"/>
    </row>
    <row r="115" spans="1:9" x14ac:dyDescent="0.2">
      <c r="A115" s="84" t="s">
        <v>28</v>
      </c>
      <c r="B115" s="571" t="s">
        <v>240</v>
      </c>
      <c r="C115" s="572"/>
      <c r="D115" s="573"/>
      <c r="E115" s="3"/>
      <c r="F115" s="180"/>
      <c r="G115" s="297"/>
    </row>
    <row r="116" spans="1:9" x14ac:dyDescent="0.2">
      <c r="A116" s="84" t="s">
        <v>29</v>
      </c>
      <c r="B116" s="571" t="s">
        <v>241</v>
      </c>
      <c r="C116" s="572"/>
      <c r="D116" s="573"/>
      <c r="E116" s="3"/>
      <c r="F116" s="180"/>
      <c r="G116" s="297"/>
      <c r="I116" s="27"/>
    </row>
    <row r="117" spans="1:9" x14ac:dyDescent="0.2">
      <c r="A117" s="84" t="s">
        <v>30</v>
      </c>
      <c r="B117" s="569" t="s">
        <v>242</v>
      </c>
      <c r="C117" s="569"/>
      <c r="D117" s="569"/>
      <c r="E117" s="3"/>
      <c r="F117" s="180"/>
      <c r="G117" s="297"/>
    </row>
    <row r="118" spans="1:9" x14ac:dyDescent="0.2">
      <c r="A118" s="84" t="s">
        <v>42</v>
      </c>
      <c r="B118" s="660" t="s">
        <v>243</v>
      </c>
      <c r="C118" s="661"/>
      <c r="D118" s="662"/>
      <c r="E118" s="3"/>
      <c r="F118" s="180"/>
      <c r="G118" s="297"/>
      <c r="I118" s="27"/>
    </row>
    <row r="119" spans="1:9" x14ac:dyDescent="0.2">
      <c r="A119" s="84" t="s">
        <v>43</v>
      </c>
      <c r="B119" s="571" t="s">
        <v>244</v>
      </c>
      <c r="C119" s="572"/>
      <c r="D119" s="573"/>
      <c r="E119" s="3"/>
      <c r="F119" s="180"/>
      <c r="G119" s="297"/>
    </row>
    <row r="120" spans="1:9" ht="15" x14ac:dyDescent="0.2">
      <c r="A120" s="98"/>
      <c r="B120" s="663" t="s">
        <v>61</v>
      </c>
      <c r="C120" s="784"/>
      <c r="D120" s="785"/>
      <c r="E120" s="3">
        <f>SUM(E114:E119)</f>
        <v>0</v>
      </c>
      <c r="F120" s="85">
        <f>SUM(F114:F119)</f>
        <v>0</v>
      </c>
      <c r="G120" s="297"/>
    </row>
    <row r="121" spans="1:9" ht="13.5" x14ac:dyDescent="0.2">
      <c r="A121" s="305"/>
      <c r="B121" s="782"/>
      <c r="C121" s="783"/>
      <c r="D121" s="783"/>
      <c r="E121" s="783"/>
      <c r="F121" s="783"/>
      <c r="G121" s="297"/>
    </row>
    <row r="122" spans="1:9" ht="13.5" x14ac:dyDescent="0.2">
      <c r="A122" s="305"/>
      <c r="B122" s="782"/>
      <c r="C122" s="783"/>
      <c r="D122" s="783"/>
      <c r="E122" s="783"/>
      <c r="F122" s="783"/>
      <c r="G122" s="297"/>
    </row>
    <row r="123" spans="1:9" x14ac:dyDescent="0.2">
      <c r="A123" s="179"/>
      <c r="B123" s="179"/>
      <c r="C123" s="179"/>
      <c r="D123" s="179"/>
      <c r="E123" s="179"/>
      <c r="F123" s="117"/>
      <c r="G123" s="297"/>
    </row>
    <row r="124" spans="1:9" x14ac:dyDescent="0.2">
      <c r="A124" s="673" t="s">
        <v>245</v>
      </c>
      <c r="B124" s="673"/>
      <c r="C124" s="673"/>
      <c r="D124" s="673"/>
      <c r="E124" s="673"/>
      <c r="F124" s="673"/>
      <c r="G124" s="297"/>
    </row>
    <row r="125" spans="1:9" x14ac:dyDescent="0.2">
      <c r="A125" s="118"/>
      <c r="B125" s="118"/>
      <c r="C125" s="118"/>
      <c r="D125" s="118"/>
      <c r="E125" s="118"/>
      <c r="F125" s="120"/>
      <c r="G125" s="297"/>
    </row>
    <row r="126" spans="1:9" x14ac:dyDescent="0.2">
      <c r="A126" s="178" t="s">
        <v>58</v>
      </c>
      <c r="B126" s="657" t="s">
        <v>246</v>
      </c>
      <c r="C126" s="658"/>
      <c r="D126" s="659"/>
      <c r="E126" s="178" t="s">
        <v>8</v>
      </c>
      <c r="F126" s="85" t="s">
        <v>9</v>
      </c>
      <c r="G126" s="297"/>
    </row>
    <row r="127" spans="1:9" x14ac:dyDescent="0.2">
      <c r="A127" s="84" t="s">
        <v>27</v>
      </c>
      <c r="B127" s="569" t="s">
        <v>247</v>
      </c>
      <c r="C127" s="569"/>
      <c r="D127" s="569"/>
      <c r="E127" s="3"/>
      <c r="F127" s="180"/>
      <c r="G127" s="297"/>
    </row>
    <row r="128" spans="1:9" x14ac:dyDescent="0.2">
      <c r="A128" s="663" t="s">
        <v>61</v>
      </c>
      <c r="B128" s="664"/>
      <c r="C128" s="664"/>
      <c r="D128" s="664"/>
      <c r="E128" s="39">
        <f>E127</f>
        <v>0</v>
      </c>
      <c r="F128" s="85">
        <f>F127</f>
        <v>0</v>
      </c>
      <c r="G128" s="297"/>
    </row>
    <row r="129" spans="1:7" ht="13.5" x14ac:dyDescent="0.2">
      <c r="A129" s="305"/>
      <c r="B129" s="782"/>
      <c r="C129" s="783"/>
      <c r="D129" s="783"/>
      <c r="E129" s="783"/>
      <c r="F129" s="783"/>
      <c r="G129" s="297"/>
    </row>
    <row r="130" spans="1:7" x14ac:dyDescent="0.2">
      <c r="A130" s="118"/>
      <c r="B130" s="118"/>
      <c r="C130" s="118"/>
      <c r="D130" s="118"/>
      <c r="E130" s="118"/>
      <c r="F130" s="119"/>
      <c r="G130" s="297"/>
    </row>
    <row r="131" spans="1:7" x14ac:dyDescent="0.2">
      <c r="A131" s="656" t="s">
        <v>224</v>
      </c>
      <c r="B131" s="656"/>
      <c r="C131" s="656"/>
      <c r="D131" s="656"/>
      <c r="E131" s="656"/>
      <c r="F131" s="656"/>
      <c r="G131" s="297"/>
    </row>
    <row r="132" spans="1:7" x14ac:dyDescent="0.2">
      <c r="A132" s="179"/>
      <c r="B132" s="118"/>
      <c r="C132" s="118"/>
      <c r="D132" s="118"/>
      <c r="E132" s="118"/>
      <c r="F132" s="119"/>
      <c r="G132" s="297"/>
    </row>
    <row r="133" spans="1:7" x14ac:dyDescent="0.2">
      <c r="A133" s="178">
        <v>4</v>
      </c>
      <c r="B133" s="663" t="s">
        <v>225</v>
      </c>
      <c r="C133" s="664"/>
      <c r="D133" s="664"/>
      <c r="E133" s="665"/>
      <c r="F133" s="85" t="s">
        <v>9</v>
      </c>
      <c r="G133" s="297"/>
    </row>
    <row r="134" spans="1:7" x14ac:dyDescent="0.2">
      <c r="A134" s="121" t="s">
        <v>55</v>
      </c>
      <c r="B134" s="660" t="s">
        <v>238</v>
      </c>
      <c r="C134" s="661"/>
      <c r="D134" s="661"/>
      <c r="E134" s="662"/>
      <c r="F134" s="180">
        <f>F120</f>
        <v>0</v>
      </c>
      <c r="G134" s="297"/>
    </row>
    <row r="135" spans="1:7" x14ac:dyDescent="0.2">
      <c r="A135" s="121" t="s">
        <v>58</v>
      </c>
      <c r="B135" s="660" t="s">
        <v>246</v>
      </c>
      <c r="C135" s="661"/>
      <c r="D135" s="661"/>
      <c r="E135" s="662"/>
      <c r="F135" s="180">
        <f>F128</f>
        <v>0</v>
      </c>
      <c r="G135" s="297"/>
    </row>
    <row r="136" spans="1:7" x14ac:dyDescent="0.2">
      <c r="A136" s="663" t="s">
        <v>56</v>
      </c>
      <c r="B136" s="664"/>
      <c r="C136" s="664"/>
      <c r="D136" s="664"/>
      <c r="E136" s="665"/>
      <c r="F136" s="85">
        <f>SUM(F134:F135)</f>
        <v>0</v>
      </c>
      <c r="G136" s="297"/>
    </row>
    <row r="137" spans="1:7" x14ac:dyDescent="0.2">
      <c r="A137" s="118"/>
      <c r="B137" s="118"/>
      <c r="C137" s="118"/>
      <c r="D137" s="118"/>
      <c r="E137" s="118"/>
      <c r="F137" s="119"/>
      <c r="G137" s="297"/>
    </row>
    <row r="138" spans="1:7" x14ac:dyDescent="0.2">
      <c r="A138" s="118"/>
      <c r="B138" s="118"/>
      <c r="C138" s="118"/>
      <c r="D138" s="118"/>
      <c r="E138" s="118"/>
      <c r="F138" s="119"/>
      <c r="G138" s="297"/>
    </row>
    <row r="139" spans="1:7" x14ac:dyDescent="0.2">
      <c r="A139" s="781" t="s">
        <v>194</v>
      </c>
      <c r="B139" s="781"/>
      <c r="C139" s="781"/>
      <c r="D139" s="781"/>
      <c r="E139" s="781"/>
      <c r="F139" s="781"/>
      <c r="G139" s="297"/>
    </row>
    <row r="140" spans="1:7" x14ac:dyDescent="0.2">
      <c r="A140" s="118"/>
      <c r="B140" s="118"/>
      <c r="C140" s="118"/>
      <c r="D140" s="118"/>
      <c r="E140" s="118"/>
      <c r="F140" s="119"/>
      <c r="G140" s="297"/>
    </row>
    <row r="141" spans="1:7" x14ac:dyDescent="0.2">
      <c r="A141" s="84">
        <v>5</v>
      </c>
      <c r="B141" s="663" t="s">
        <v>25</v>
      </c>
      <c r="C141" s="664"/>
      <c r="D141" s="664"/>
      <c r="E141" s="665"/>
      <c r="F141" s="85" t="s">
        <v>9</v>
      </c>
      <c r="G141" s="297"/>
    </row>
    <row r="142" spans="1:7" x14ac:dyDescent="0.2">
      <c r="A142" s="84" t="s">
        <v>27</v>
      </c>
      <c r="B142" s="660" t="s">
        <v>104</v>
      </c>
      <c r="C142" s="661"/>
      <c r="D142" s="661"/>
      <c r="E142" s="662"/>
      <c r="F142" s="180">
        <f>SUM('(VI) Uniforme '!AA19)</f>
        <v>0</v>
      </c>
      <c r="G142" s="297"/>
    </row>
    <row r="143" spans="1:7" x14ac:dyDescent="0.2">
      <c r="A143" s="84" t="s">
        <v>28</v>
      </c>
      <c r="B143" s="660" t="s">
        <v>421</v>
      </c>
      <c r="C143" s="661"/>
      <c r="D143" s="661"/>
      <c r="E143" s="662"/>
      <c r="F143" s="180">
        <f>SUM('(IV) Ferramentas '!J65:K65)</f>
        <v>0</v>
      </c>
      <c r="G143" s="297"/>
    </row>
    <row r="144" spans="1:7" x14ac:dyDescent="0.2">
      <c r="A144" s="84" t="s">
        <v>29</v>
      </c>
      <c r="B144" s="660" t="s">
        <v>52</v>
      </c>
      <c r="C144" s="661"/>
      <c r="D144" s="661"/>
      <c r="E144" s="662"/>
      <c r="F144" s="180">
        <f>SUM('(V) Equipamentos'!I10:J10)</f>
        <v>0</v>
      </c>
      <c r="G144" s="297"/>
    </row>
    <row r="145" spans="1:7" x14ac:dyDescent="0.2">
      <c r="A145" s="84" t="s">
        <v>30</v>
      </c>
      <c r="B145" s="660" t="s">
        <v>911</v>
      </c>
      <c r="C145" s="661"/>
      <c r="D145" s="661"/>
      <c r="E145" s="662"/>
      <c r="F145" s="180">
        <f>SUM('(VII) EPI'!H28:I28)</f>
        <v>0</v>
      </c>
      <c r="G145" s="297"/>
    </row>
    <row r="146" spans="1:7" x14ac:dyDescent="0.2">
      <c r="A146" s="663" t="s">
        <v>56</v>
      </c>
      <c r="B146" s="664"/>
      <c r="C146" s="664"/>
      <c r="D146" s="664"/>
      <c r="E146" s="665"/>
      <c r="F146" s="85">
        <f>SUM(F142:F145)</f>
        <v>0</v>
      </c>
      <c r="G146" s="297"/>
    </row>
    <row r="147" spans="1:7" ht="13.5" x14ac:dyDescent="0.2">
      <c r="A147" s="305"/>
      <c r="B147" s="286"/>
      <c r="C147" s="118"/>
      <c r="D147" s="118"/>
      <c r="E147" s="118"/>
      <c r="F147" s="119"/>
      <c r="G147" s="297"/>
    </row>
    <row r="148" spans="1:7" x14ac:dyDescent="0.2">
      <c r="A148" s="118"/>
      <c r="B148" s="118"/>
      <c r="C148" s="118"/>
      <c r="D148" s="118"/>
      <c r="E148" s="118"/>
      <c r="F148" s="119"/>
      <c r="G148" s="297"/>
    </row>
    <row r="149" spans="1:7" x14ac:dyDescent="0.2">
      <c r="A149" s="656" t="s">
        <v>195</v>
      </c>
      <c r="B149" s="656"/>
      <c r="C149" s="656"/>
      <c r="D149" s="656"/>
      <c r="E149" s="656"/>
      <c r="F149" s="656"/>
      <c r="G149" s="297"/>
    </row>
    <row r="150" spans="1:7" x14ac:dyDescent="0.2">
      <c r="A150" s="118"/>
      <c r="B150" s="118"/>
      <c r="C150" s="118"/>
      <c r="D150" s="118"/>
      <c r="E150" s="118"/>
      <c r="F150" s="119"/>
      <c r="G150" s="297"/>
    </row>
    <row r="151" spans="1:7" x14ac:dyDescent="0.2">
      <c r="A151" s="178">
        <v>6</v>
      </c>
      <c r="B151" s="668" t="s">
        <v>80</v>
      </c>
      <c r="C151" s="668"/>
      <c r="D151" s="668"/>
      <c r="E151" s="178" t="s">
        <v>8</v>
      </c>
      <c r="F151" s="85" t="s">
        <v>9</v>
      </c>
      <c r="G151" s="297"/>
    </row>
    <row r="152" spans="1:7" x14ac:dyDescent="0.2">
      <c r="A152" s="84" t="s">
        <v>27</v>
      </c>
      <c r="B152" s="566" t="s">
        <v>248</v>
      </c>
      <c r="C152" s="566"/>
      <c r="D152" s="566"/>
      <c r="E152" s="3"/>
      <c r="F152" s="180"/>
      <c r="G152" s="297"/>
    </row>
    <row r="153" spans="1:7" x14ac:dyDescent="0.2">
      <c r="A153" s="84" t="s">
        <v>28</v>
      </c>
      <c r="B153" s="571" t="s">
        <v>20</v>
      </c>
      <c r="C153" s="572"/>
      <c r="D153" s="573"/>
      <c r="E153" s="3"/>
      <c r="F153" s="180"/>
      <c r="G153" s="297"/>
    </row>
    <row r="154" spans="1:7" x14ac:dyDescent="0.2">
      <c r="A154" s="84" t="s">
        <v>29</v>
      </c>
      <c r="B154" s="657" t="s">
        <v>21</v>
      </c>
      <c r="C154" s="658"/>
      <c r="D154" s="658"/>
      <c r="E154" s="52">
        <f>E155+E156+E157</f>
        <v>0</v>
      </c>
      <c r="F154" s="85">
        <f>SUM(F155:F157)</f>
        <v>0</v>
      </c>
      <c r="G154" s="297"/>
    </row>
    <row r="155" spans="1:7" x14ac:dyDescent="0.2">
      <c r="A155" s="106" t="s">
        <v>196</v>
      </c>
      <c r="B155" s="571" t="s">
        <v>22</v>
      </c>
      <c r="C155" s="572"/>
      <c r="D155" s="573"/>
      <c r="E155" s="3"/>
      <c r="F155" s="180"/>
      <c r="G155" s="297"/>
    </row>
    <row r="156" spans="1:7" x14ac:dyDescent="0.2">
      <c r="A156" s="106" t="s">
        <v>197</v>
      </c>
      <c r="B156" s="571" t="s">
        <v>23</v>
      </c>
      <c r="C156" s="572"/>
      <c r="D156" s="573"/>
      <c r="E156" s="3"/>
      <c r="F156" s="180"/>
      <c r="G156" s="297"/>
    </row>
    <row r="157" spans="1:7" x14ac:dyDescent="0.2">
      <c r="A157" s="106" t="s">
        <v>198</v>
      </c>
      <c r="B157" s="587" t="s">
        <v>24</v>
      </c>
      <c r="C157" s="588"/>
      <c r="D157" s="589"/>
      <c r="E157" s="3"/>
      <c r="F157" s="180"/>
      <c r="G157" s="297"/>
    </row>
    <row r="158" spans="1:7" x14ac:dyDescent="0.2">
      <c r="A158" s="663" t="s">
        <v>56</v>
      </c>
      <c r="B158" s="664"/>
      <c r="C158" s="664"/>
      <c r="D158" s="664"/>
      <c r="E158" s="665"/>
      <c r="F158" s="85">
        <f>F152+F153+F154</f>
        <v>0</v>
      </c>
      <c r="G158" s="297"/>
    </row>
    <row r="159" spans="1:7" x14ac:dyDescent="0.2">
      <c r="A159" s="308"/>
      <c r="B159" s="308"/>
      <c r="C159" s="118"/>
      <c r="D159" s="118"/>
      <c r="E159" s="118"/>
      <c r="F159" s="119"/>
      <c r="G159" s="297"/>
    </row>
    <row r="160" spans="1:7" x14ac:dyDescent="0.2">
      <c r="A160" s="308"/>
      <c r="B160" s="308"/>
      <c r="C160" s="118"/>
      <c r="D160" s="118"/>
      <c r="E160" s="118"/>
      <c r="F160" s="119"/>
      <c r="G160" s="297"/>
    </row>
    <row r="161" spans="1:7" x14ac:dyDescent="0.2">
      <c r="A161" s="308"/>
      <c r="B161" s="308"/>
      <c r="C161" s="118"/>
      <c r="D161" s="118"/>
      <c r="E161" s="118"/>
      <c r="F161" s="119"/>
      <c r="G161" s="297"/>
    </row>
    <row r="162" spans="1:7" x14ac:dyDescent="0.2">
      <c r="A162" s="308"/>
      <c r="B162" s="308"/>
      <c r="C162" s="118"/>
      <c r="D162" s="118"/>
      <c r="E162" s="118"/>
      <c r="F162" s="119"/>
      <c r="G162" s="297"/>
    </row>
    <row r="163" spans="1:7" x14ac:dyDescent="0.2">
      <c r="A163" s="656" t="s">
        <v>226</v>
      </c>
      <c r="B163" s="656"/>
      <c r="C163" s="656"/>
      <c r="D163" s="656"/>
      <c r="E163" s="656"/>
      <c r="F163" s="656"/>
      <c r="G163" s="297"/>
    </row>
    <row r="164" spans="1:7" x14ac:dyDescent="0.2">
      <c r="A164" s="657" t="s">
        <v>146</v>
      </c>
      <c r="B164" s="658"/>
      <c r="C164" s="658"/>
      <c r="D164" s="658"/>
      <c r="E164" s="659"/>
      <c r="F164" s="85" t="s">
        <v>9</v>
      </c>
      <c r="G164" s="297"/>
    </row>
    <row r="165" spans="1:7" x14ac:dyDescent="0.2">
      <c r="A165" s="84" t="s">
        <v>27</v>
      </c>
      <c r="B165" s="660" t="s">
        <v>88</v>
      </c>
      <c r="C165" s="661"/>
      <c r="D165" s="661"/>
      <c r="E165" s="662"/>
      <c r="F165" s="180">
        <f>F44</f>
        <v>0</v>
      </c>
      <c r="G165" s="297"/>
    </row>
    <row r="166" spans="1:7" x14ac:dyDescent="0.2">
      <c r="A166" s="84" t="s">
        <v>28</v>
      </c>
      <c r="B166" s="660" t="s">
        <v>199</v>
      </c>
      <c r="C166" s="661"/>
      <c r="D166" s="661"/>
      <c r="E166" s="662"/>
      <c r="F166" s="180">
        <f>F94</f>
        <v>0</v>
      </c>
      <c r="G166" s="297"/>
    </row>
    <row r="167" spans="1:7" x14ac:dyDescent="0.2">
      <c r="A167" s="84" t="s">
        <v>29</v>
      </c>
      <c r="B167" s="660" t="s">
        <v>200</v>
      </c>
      <c r="C167" s="661"/>
      <c r="D167" s="661"/>
      <c r="E167" s="662"/>
      <c r="F167" s="180">
        <f>F106</f>
        <v>0</v>
      </c>
      <c r="G167" s="297"/>
    </row>
    <row r="168" spans="1:7" x14ac:dyDescent="0.2">
      <c r="A168" s="84" t="s">
        <v>30</v>
      </c>
      <c r="B168" s="660" t="s">
        <v>201</v>
      </c>
      <c r="C168" s="661"/>
      <c r="D168" s="661"/>
      <c r="E168" s="662"/>
      <c r="F168" s="180">
        <f>F136</f>
        <v>0</v>
      </c>
      <c r="G168" s="297"/>
    </row>
    <row r="169" spans="1:7" x14ac:dyDescent="0.2">
      <c r="A169" s="84" t="s">
        <v>42</v>
      </c>
      <c r="B169" s="660" t="s">
        <v>229</v>
      </c>
      <c r="C169" s="661"/>
      <c r="D169" s="661"/>
      <c r="E169" s="662"/>
      <c r="F169" s="180">
        <f>F146</f>
        <v>0</v>
      </c>
      <c r="G169" s="297"/>
    </row>
    <row r="170" spans="1:7" x14ac:dyDescent="0.2">
      <c r="A170" s="663" t="s">
        <v>228</v>
      </c>
      <c r="B170" s="664"/>
      <c r="C170" s="664"/>
      <c r="D170" s="664"/>
      <c r="E170" s="665"/>
      <c r="F170" s="85">
        <f>SUM(F165:F169)</f>
        <v>0</v>
      </c>
      <c r="G170" s="297"/>
    </row>
    <row r="171" spans="1:7" x14ac:dyDescent="0.2">
      <c r="A171" s="84" t="s">
        <v>43</v>
      </c>
      <c r="B171" s="660" t="s">
        <v>230</v>
      </c>
      <c r="C171" s="661"/>
      <c r="D171" s="661"/>
      <c r="E171" s="662"/>
      <c r="F171" s="180">
        <f>F158</f>
        <v>0</v>
      </c>
      <c r="G171" s="297"/>
    </row>
    <row r="172" spans="1:7" x14ac:dyDescent="0.2">
      <c r="A172" s="663" t="s">
        <v>227</v>
      </c>
      <c r="B172" s="664"/>
      <c r="C172" s="664"/>
      <c r="D172" s="664"/>
      <c r="E172" s="665"/>
      <c r="F172" s="85">
        <f>SUM(F170:F171)</f>
        <v>0</v>
      </c>
      <c r="G172" s="306"/>
    </row>
    <row r="173" spans="1:7" ht="15" x14ac:dyDescent="0.2">
      <c r="A173" s="666" t="s">
        <v>232</v>
      </c>
      <c r="B173" s="780"/>
      <c r="C173" s="780"/>
      <c r="D173" s="780"/>
      <c r="E173" s="780"/>
      <c r="F173" s="85" t="e">
        <f>F172/F44</f>
        <v>#DIV/0!</v>
      </c>
      <c r="G173" s="309"/>
    </row>
    <row r="174" spans="1:7" x14ac:dyDescent="0.2">
      <c r="A174" s="118"/>
      <c r="B174" s="286"/>
      <c r="C174" s="286"/>
      <c r="D174" s="181"/>
      <c r="E174" s="181"/>
      <c r="F174" s="96"/>
      <c r="G174" s="297"/>
    </row>
    <row r="176" spans="1:7" x14ac:dyDescent="0.2">
      <c r="C176" s="125"/>
      <c r="F176" s="126"/>
    </row>
    <row r="177" spans="3:6" x14ac:dyDescent="0.2">
      <c r="C177" s="125"/>
      <c r="D177" s="127"/>
      <c r="E177" s="127"/>
      <c r="F177" s="128"/>
    </row>
    <row r="178" spans="3:6" x14ac:dyDescent="0.2">
      <c r="C178" s="125"/>
    </row>
    <row r="179" spans="3:6" x14ac:dyDescent="0.2">
      <c r="C179" s="125"/>
      <c r="D179" s="127"/>
      <c r="E179" s="127"/>
      <c r="F179" s="128"/>
    </row>
    <row r="180" spans="3:6" x14ac:dyDescent="0.2">
      <c r="C180" s="125"/>
      <c r="D180" s="129"/>
      <c r="E180" s="129"/>
      <c r="F180" s="130"/>
    </row>
    <row r="181" spans="3:6" x14ac:dyDescent="0.2">
      <c r="C181" s="125"/>
      <c r="F181" s="126"/>
    </row>
    <row r="182" spans="3:6" x14ac:dyDescent="0.2">
      <c r="C182" s="125"/>
      <c r="F182" s="126"/>
    </row>
    <row r="183" spans="3:6" x14ac:dyDescent="0.2">
      <c r="C183" s="125"/>
      <c r="F183" s="126"/>
    </row>
    <row r="184" spans="3:6" x14ac:dyDescent="0.2">
      <c r="C184" s="125"/>
    </row>
    <row r="185" spans="3:6" x14ac:dyDescent="0.2">
      <c r="C185" s="125"/>
    </row>
  </sheetData>
  <mergeCells count="120">
    <mergeCell ref="A5:G5"/>
    <mergeCell ref="A6:F6"/>
    <mergeCell ref="C9:F9"/>
    <mergeCell ref="C10:F10"/>
    <mergeCell ref="C11:F11"/>
    <mergeCell ref="A13:F13"/>
    <mergeCell ref="A19:F19"/>
    <mergeCell ref="A20:C20"/>
    <mergeCell ref="D20:E20"/>
    <mergeCell ref="A21:C21"/>
    <mergeCell ref="D21:E21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B151:D151"/>
    <mergeCell ref="B152:D152"/>
    <mergeCell ref="B153:D153"/>
    <mergeCell ref="B154:D154"/>
    <mergeCell ref="B155:D155"/>
    <mergeCell ref="B156:D156"/>
    <mergeCell ref="B157:D157"/>
    <mergeCell ref="A158:E158"/>
    <mergeCell ref="A163:F163"/>
    <mergeCell ref="A164:E164"/>
    <mergeCell ref="B165:E165"/>
    <mergeCell ref="B166:E166"/>
    <mergeCell ref="B167:E167"/>
    <mergeCell ref="B168:E168"/>
    <mergeCell ref="B169:E169"/>
    <mergeCell ref="A170:E170"/>
    <mergeCell ref="B171:E171"/>
    <mergeCell ref="A172:E172"/>
    <mergeCell ref="A173:E173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8" max="5" man="1"/>
    <brk id="96" max="5" man="1"/>
    <brk id="1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25</vt:i4>
      </vt:variant>
      <vt:variant>
        <vt:lpstr>Intervalos nomeados</vt:lpstr>
      </vt:variant>
      <vt:variant>
        <vt:i4>22</vt:i4>
      </vt:variant>
    </vt:vector>
  </HeadingPairs>
  <TitlesOfParts>
    <vt:vector size="47" baseType="lpstr">
      <vt:lpstr>Carregador de material</vt:lpstr>
      <vt:lpstr>(I) RESUMO CONTRATAÇÃO </vt:lpstr>
      <vt:lpstr>Eng Eletricista</vt:lpstr>
      <vt:lpstr>Enc. geral</vt:lpstr>
      <vt:lpstr>Eletricista</vt:lpstr>
      <vt:lpstr>Eletricista plant. (diurno)</vt:lpstr>
      <vt:lpstr>Eletricista plant. (noturno)</vt:lpstr>
      <vt:lpstr>Auxiliar de manutenção </vt:lpstr>
      <vt:lpstr>Téc. Eletrônica</vt:lpstr>
      <vt:lpstr>Téc. comando, controle e autom</vt:lpstr>
      <vt:lpstr>Téc. em nobreak</vt:lpstr>
      <vt:lpstr>Téc. grupo motogerador</vt:lpstr>
      <vt:lpstr>Desenhista Técnico (60hmês)</vt:lpstr>
      <vt:lpstr>Almoxarife</vt:lpstr>
      <vt:lpstr>Auxiliar administrativo</vt:lpstr>
      <vt:lpstr>Motorista</vt:lpstr>
      <vt:lpstr>(II) POSTOS DE TRABALHO </vt:lpstr>
      <vt:lpstr>Servente de limpeza</vt:lpstr>
      <vt:lpstr>Jauzeiro</vt:lpstr>
      <vt:lpstr>(III) Materiais</vt:lpstr>
      <vt:lpstr>(IV) Ferramentas </vt:lpstr>
      <vt:lpstr>(V) Equipamentos</vt:lpstr>
      <vt:lpstr>(VI) Uniforme </vt:lpstr>
      <vt:lpstr>(VII) EPI</vt:lpstr>
      <vt:lpstr>(VIII) Combustíveis</vt:lpstr>
      <vt:lpstr>'(I) RESUMO CONTRATAÇÃO '!Area_de_impressao</vt:lpstr>
      <vt:lpstr>'(II) POSTOS DE TRABALHO '!Area_de_impressao</vt:lpstr>
      <vt:lpstr>'(III) Materiais'!Area_de_impressao</vt:lpstr>
      <vt:lpstr>'(IV) Ferramentas '!Area_de_impressao</vt:lpstr>
      <vt:lpstr>'(V) Equipamentos'!Area_de_impressao</vt:lpstr>
      <vt:lpstr>'(VIII) Combustíveis'!Area_de_impressao</vt:lpstr>
      <vt:lpstr>Almoxarife!Area_de_impressao</vt:lpstr>
      <vt:lpstr>'Auxiliar administrativo'!Area_de_impressao</vt:lpstr>
      <vt:lpstr>'Auxiliar de manutenção '!Area_de_impressao</vt:lpstr>
      <vt:lpstr>'Carregador de material'!Area_de_impressao</vt:lpstr>
      <vt:lpstr>'Desenhista Técnico (60hmês)'!Area_de_impressao</vt:lpstr>
      <vt:lpstr>Eletricista!Area_de_impressao</vt:lpstr>
      <vt:lpstr>'Eletricista plant. (diurno)'!Area_de_impressao</vt:lpstr>
      <vt:lpstr>'Eletricista plant. (noturno)'!Area_de_impressao</vt:lpstr>
      <vt:lpstr>'Enc. geral'!Area_de_impressao</vt:lpstr>
      <vt:lpstr>'Eng Eletricista'!Area_de_impressao</vt:lpstr>
      <vt:lpstr>Motorista!Area_de_impressao</vt:lpstr>
      <vt:lpstr>'Servente de limpeza'!Area_de_impressao</vt:lpstr>
      <vt:lpstr>'Téc. comando, controle e autom'!Area_de_impressao</vt:lpstr>
      <vt:lpstr>'Téc. Eletrônica'!Area_de_impressao</vt:lpstr>
      <vt:lpstr>'Téc. em nobreak'!Area_de_impressao</vt:lpstr>
      <vt:lpstr>'Téc. grupo motogerador'!Area_de_impressao</vt:lpstr>
    </vt:vector>
  </TitlesOfParts>
  <Company>Part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Alzeir</dc:creator>
  <cp:lastModifiedBy>Ana</cp:lastModifiedBy>
  <cp:lastPrinted>2020-03-24T13:32:04Z</cp:lastPrinted>
  <dcterms:created xsi:type="dcterms:W3CDTF">2010-12-08T20:31:03Z</dcterms:created>
  <dcterms:modified xsi:type="dcterms:W3CDTF">2020-03-24T14:29:13Z</dcterms:modified>
</cp:coreProperties>
</file>